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C:\Users\Kermit T. Frog\LD Rally Team Dropbox\Paul Tong\Days of Thunder\"/>
    </mc:Choice>
  </mc:AlternateContent>
  <xr:revisionPtr revIDLastSave="0" documentId="13_ncr:1_{A5A137FB-A809-4CF0-B327-9236899FD501}" xr6:coauthVersionLast="47" xr6:coauthVersionMax="47" xr10:uidLastSave="{00000000-0000-0000-0000-000000000000}"/>
  <workbookProtection workbookAlgorithmName="SHA-512" workbookHashValue="RrKBz8CPptQOhv1XenfoSkL332wONZhEoH6SKhM9wGe3bcA6fUs9Z7YubhrE2rFLNrJd8d4dgNkoLPwYT5GxMw==" workbookSaltValue="TXjoSmnMWi9PLP/WFQaocQ==" workbookSpinCount="100000" lockStructure="1"/>
  <bookViews>
    <workbookView xWindow="-108" yWindow="-108" windowWidth="23256" windowHeight="12576" xr2:uid="{2682CC9F-0788-4245-B0C6-1E16059CE8AA}"/>
  </bookViews>
  <sheets>
    <sheet name="RallyBook" sheetId="38" r:id="rId1"/>
    <sheet name="Scoring Helper" sheetId="1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 i="14" l="1"/>
  <c r="O2" i="14"/>
  <c r="Q2" i="14" s="1"/>
  <c r="N2" i="14"/>
  <c r="L2" i="14"/>
  <c r="C12" i="14"/>
  <c r="C13" i="14"/>
  <c r="C14" i="14"/>
  <c r="C15" i="14"/>
  <c r="C16" i="14"/>
  <c r="C17" i="14"/>
  <c r="C18" i="14"/>
  <c r="C19" i="14"/>
  <c r="C20" i="14"/>
  <c r="C21" i="14"/>
  <c r="C22" i="14"/>
  <c r="C23" i="14"/>
  <c r="C24" i="14"/>
  <c r="C25" i="14"/>
  <c r="C26" i="14"/>
  <c r="C27" i="14"/>
  <c r="C28" i="14"/>
  <c r="C29" i="14"/>
  <c r="C30" i="14"/>
  <c r="C31" i="14"/>
  <c r="C32" i="14"/>
  <c r="C33" i="14"/>
  <c r="C34" i="14"/>
  <c r="C35" i="14"/>
  <c r="C36" i="14"/>
  <c r="C37" i="14"/>
  <c r="C38" i="14"/>
  <c r="C39" i="14"/>
  <c r="C40" i="14"/>
  <c r="C41" i="14"/>
  <c r="C42" i="14"/>
  <c r="C43" i="14"/>
  <c r="C44" i="14"/>
  <c r="C45" i="14"/>
  <c r="C46" i="14"/>
  <c r="C47" i="14"/>
  <c r="C48" i="14"/>
  <c r="C49" i="14"/>
  <c r="C50" i="14"/>
  <c r="C51" i="14"/>
  <c r="C52" i="14"/>
  <c r="C53" i="14"/>
  <c r="C54" i="14"/>
  <c r="C55" i="14"/>
  <c r="C56" i="14"/>
  <c r="C57" i="14"/>
  <c r="C58" i="14"/>
  <c r="C59" i="14"/>
  <c r="C60" i="14"/>
  <c r="C61" i="14"/>
  <c r="C62" i="14"/>
  <c r="C63" i="14"/>
  <c r="C64" i="14"/>
  <c r="C65" i="14"/>
  <c r="C66" i="14"/>
  <c r="C67" i="14"/>
  <c r="C68" i="14"/>
  <c r="C69" i="14"/>
  <c r="C70" i="14"/>
  <c r="C71" i="14"/>
  <c r="C72" i="14"/>
  <c r="C73" i="14"/>
  <c r="C74" i="14"/>
  <c r="C75" i="14"/>
  <c r="C76" i="14"/>
  <c r="C77" i="14"/>
  <c r="C78" i="14"/>
  <c r="C79" i="14"/>
  <c r="C80" i="14"/>
  <c r="C81" i="14"/>
  <c r="C82" i="14"/>
  <c r="C83" i="14"/>
  <c r="C84" i="14"/>
  <c r="C85" i="14"/>
  <c r="F37" i="14" l="1"/>
  <c r="F43" i="14"/>
  <c r="F44" i="14"/>
  <c r="F45" i="14"/>
  <c r="F46" i="14"/>
  <c r="F47" i="14"/>
  <c r="F48" i="14"/>
  <c r="F49" i="14"/>
  <c r="F50" i="14"/>
  <c r="F51" i="14"/>
  <c r="F52" i="14"/>
  <c r="F53" i="14"/>
  <c r="F54" i="14"/>
  <c r="F55" i="14"/>
  <c r="F56" i="14"/>
  <c r="F57" i="14"/>
  <c r="F58" i="14"/>
  <c r="F59" i="14"/>
  <c r="F60" i="14"/>
  <c r="F61" i="14"/>
  <c r="F62" i="14"/>
  <c r="F63" i="14"/>
  <c r="F64" i="14"/>
  <c r="F65" i="14"/>
  <c r="F66" i="14"/>
  <c r="F67" i="14"/>
  <c r="F68" i="14"/>
  <c r="F69" i="14"/>
  <c r="F70" i="14"/>
  <c r="F71" i="14"/>
  <c r="F72" i="14"/>
  <c r="F73" i="14"/>
  <c r="F74" i="14"/>
  <c r="F75" i="14"/>
  <c r="F76" i="14"/>
  <c r="F77" i="14"/>
  <c r="F78" i="14"/>
  <c r="F79" i="14"/>
  <c r="F80" i="14"/>
  <c r="F81" i="14"/>
  <c r="F82" i="14"/>
  <c r="F83" i="14"/>
  <c r="F84" i="14"/>
  <c r="F85"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73" i="14"/>
  <c r="H74" i="14"/>
  <c r="H75" i="14"/>
  <c r="H76" i="14"/>
  <c r="H77" i="14"/>
  <c r="H78" i="14"/>
  <c r="H79" i="14"/>
  <c r="H80" i="14"/>
  <c r="H81" i="14"/>
  <c r="H82" i="14"/>
  <c r="H83" i="14"/>
  <c r="H84" i="14"/>
  <c r="H85" i="14"/>
  <c r="G43" i="14"/>
  <c r="G44" i="14"/>
  <c r="G45" i="14"/>
  <c r="G46" i="14"/>
  <c r="G47" i="14"/>
  <c r="G48" i="14"/>
  <c r="G49" i="14"/>
  <c r="G50" i="14"/>
  <c r="G51" i="14"/>
  <c r="G52" i="14"/>
  <c r="G53" i="14"/>
  <c r="G54" i="14"/>
  <c r="G55" i="14"/>
  <c r="G56" i="14"/>
  <c r="G57" i="14"/>
  <c r="G58" i="14"/>
  <c r="G59" i="14"/>
  <c r="G60" i="14"/>
  <c r="G61" i="14"/>
  <c r="G62" i="14"/>
  <c r="G63" i="14"/>
  <c r="G64" i="14"/>
  <c r="G65" i="14"/>
  <c r="G66" i="14"/>
  <c r="G67" i="14"/>
  <c r="G68" i="14"/>
  <c r="G69" i="14"/>
  <c r="G70" i="14"/>
  <c r="G71" i="14"/>
  <c r="G72" i="14"/>
  <c r="G73" i="14"/>
  <c r="G74" i="14"/>
  <c r="G75" i="14"/>
  <c r="G76" i="14"/>
  <c r="G77" i="14"/>
  <c r="G78" i="14"/>
  <c r="G79" i="14"/>
  <c r="G80" i="14"/>
  <c r="G81" i="14"/>
  <c r="G82" i="14"/>
  <c r="G83" i="14"/>
  <c r="G84" i="14"/>
  <c r="G85" i="14"/>
  <c r="E43" i="14"/>
  <c r="E44" i="14"/>
  <c r="E45" i="14"/>
  <c r="E46" i="14"/>
  <c r="E47" i="14"/>
  <c r="E48" i="14"/>
  <c r="E49" i="14"/>
  <c r="E50" i="14"/>
  <c r="E51" i="14"/>
  <c r="E52" i="14"/>
  <c r="E53" i="14"/>
  <c r="E54" i="14"/>
  <c r="E55" i="14"/>
  <c r="E56" i="14"/>
  <c r="E57" i="14"/>
  <c r="E58" i="14"/>
  <c r="E59" i="14"/>
  <c r="E60" i="14"/>
  <c r="E61" i="14"/>
  <c r="E62" i="14"/>
  <c r="E63" i="14"/>
  <c r="E64" i="14"/>
  <c r="E65" i="14"/>
  <c r="E66" i="14"/>
  <c r="E67" i="14"/>
  <c r="E68" i="14"/>
  <c r="E69" i="14"/>
  <c r="E70" i="14"/>
  <c r="E71" i="14"/>
  <c r="E72" i="14"/>
  <c r="E73" i="14"/>
  <c r="E74" i="14"/>
  <c r="E75" i="14"/>
  <c r="E76" i="14"/>
  <c r="E77" i="14"/>
  <c r="E78" i="14"/>
  <c r="E79" i="14"/>
  <c r="E80" i="14"/>
  <c r="E81" i="14"/>
  <c r="E82" i="14"/>
  <c r="E83" i="14"/>
  <c r="E84" i="14"/>
  <c r="E85" i="14"/>
  <c r="L7" i="14"/>
  <c r="L8" i="14"/>
  <c r="L9" i="14"/>
  <c r="L10" i="14"/>
  <c r="L11" i="14"/>
  <c r="L12" i="14"/>
  <c r="L13" i="14"/>
  <c r="L14" i="14"/>
  <c r="L15" i="14"/>
  <c r="L16" i="14"/>
  <c r="L17" i="14"/>
  <c r="L18" i="14"/>
  <c r="L19" i="14"/>
  <c r="L20" i="14"/>
  <c r="L21" i="14"/>
  <c r="L22" i="14"/>
  <c r="L23" i="14"/>
  <c r="L24" i="14"/>
  <c r="L25" i="14"/>
  <c r="L26" i="14"/>
  <c r="L27" i="14"/>
  <c r="L28" i="14"/>
  <c r="L29" i="14"/>
  <c r="L30" i="14"/>
  <c r="L31" i="14"/>
  <c r="L32" i="14"/>
  <c r="L33" i="14"/>
  <c r="L34" i="14"/>
  <c r="L35" i="14"/>
  <c r="L36" i="14"/>
  <c r="L37" i="14"/>
  <c r="L38" i="14"/>
  <c r="L39" i="14"/>
  <c r="L40" i="14"/>
  <c r="L41" i="14"/>
  <c r="L42" i="14"/>
  <c r="L43" i="14"/>
  <c r="L44" i="14"/>
  <c r="L45" i="14"/>
  <c r="L46" i="14"/>
  <c r="L47" i="14"/>
  <c r="L48" i="14"/>
  <c r="L49" i="14"/>
  <c r="L50" i="14"/>
  <c r="L51" i="14"/>
  <c r="L52" i="14"/>
  <c r="L53" i="14"/>
  <c r="L54" i="14"/>
  <c r="L55" i="14"/>
  <c r="L56" i="14"/>
  <c r="L57" i="14"/>
  <c r="L58" i="14"/>
  <c r="L59" i="14"/>
  <c r="L60" i="14"/>
  <c r="L61" i="14"/>
  <c r="L62" i="14"/>
  <c r="L63" i="14"/>
  <c r="L64" i="14"/>
  <c r="L65" i="14"/>
  <c r="L66" i="14"/>
  <c r="L67" i="14"/>
  <c r="L68" i="14"/>
  <c r="L69" i="14"/>
  <c r="L70" i="14"/>
  <c r="L71" i="14"/>
  <c r="L72" i="14"/>
  <c r="L73" i="14"/>
  <c r="L74" i="14"/>
  <c r="L75" i="14"/>
  <c r="L76" i="14"/>
  <c r="L77" i="14"/>
  <c r="L78" i="14"/>
  <c r="L79" i="14"/>
  <c r="L80" i="14"/>
  <c r="L81" i="14"/>
  <c r="L82" i="14"/>
  <c r="L83" i="14"/>
  <c r="L84" i="14"/>
  <c r="L85" i="14"/>
  <c r="L6" i="14"/>
  <c r="A85" i="14" l="1"/>
  <c r="A84" i="14"/>
  <c r="A83" i="14"/>
  <c r="A82" i="14"/>
  <c r="A81" i="14"/>
  <c r="A80" i="14"/>
  <c r="A79" i="14"/>
  <c r="A78" i="14"/>
  <c r="A77" i="14"/>
  <c r="A76" i="14"/>
  <c r="A75" i="14"/>
  <c r="A74" i="14"/>
  <c r="A73" i="14"/>
  <c r="A72" i="14"/>
  <c r="A71" i="14"/>
  <c r="A70" i="14"/>
  <c r="A69" i="14"/>
  <c r="A68" i="14"/>
  <c r="A67" i="14"/>
  <c r="A66" i="14"/>
  <c r="A65" i="14"/>
  <c r="A64" i="14"/>
  <c r="A63" i="14"/>
  <c r="A62" i="14"/>
  <c r="A61" i="14"/>
  <c r="A60" i="14"/>
  <c r="A59" i="14"/>
  <c r="A58" i="14"/>
  <c r="A57" i="14"/>
  <c r="A56" i="14"/>
  <c r="A55" i="14"/>
  <c r="A54" i="14"/>
  <c r="A53" i="14"/>
  <c r="A52" i="14"/>
  <c r="A51" i="14"/>
  <c r="A50" i="14"/>
  <c r="A49" i="14"/>
  <c r="A48" i="14"/>
  <c r="A47" i="14"/>
  <c r="A46" i="14"/>
  <c r="A45" i="14"/>
  <c r="A44" i="14"/>
  <c r="A43" i="14"/>
  <c r="A42" i="14"/>
  <c r="A41" i="14"/>
  <c r="A40" i="14"/>
  <c r="A39" i="14"/>
  <c r="A38" i="14"/>
  <c r="A37" i="14"/>
  <c r="A36" i="14"/>
  <c r="A35" i="14"/>
  <c r="A34" i="14"/>
  <c r="A33" i="14"/>
  <c r="A32" i="14"/>
  <c r="A31" i="14"/>
  <c r="A30" i="14"/>
  <c r="A29" i="14"/>
  <c r="A28" i="14"/>
  <c r="A27" i="14"/>
  <c r="A26" i="14"/>
  <c r="A25" i="14"/>
  <c r="A24" i="14"/>
  <c r="A23" i="14"/>
  <c r="A22" i="14"/>
  <c r="A21" i="14"/>
  <c r="A20" i="14"/>
  <c r="A19" i="14"/>
  <c r="A18" i="14"/>
  <c r="A17" i="14"/>
  <c r="A16" i="14"/>
  <c r="A15" i="14"/>
  <c r="A14" i="14"/>
  <c r="A13" i="14"/>
  <c r="A12" i="14"/>
  <c r="A11" i="14"/>
  <c r="A10" i="14"/>
  <c r="A9" i="14"/>
  <c r="A8" i="14"/>
  <c r="A7" i="14"/>
  <c r="A6" i="14"/>
  <c r="O7" i="14" l="1"/>
  <c r="G7" i="14" s="1"/>
  <c r="N7" i="14"/>
  <c r="C7" i="14" l="1"/>
  <c r="D7" i="14"/>
  <c r="D6" i="14"/>
  <c r="C6" i="14"/>
  <c r="N6" i="14" l="1"/>
  <c r="Q6" i="14" s="1"/>
  <c r="O6" i="14"/>
  <c r="G6" i="14" s="1"/>
  <c r="R6" i="14" l="1"/>
  <c r="F6" i="14"/>
  <c r="P6" i="14"/>
  <c r="Q7" i="14" l="1"/>
  <c r="F7" i="14" s="1"/>
  <c r="H6" i="14"/>
  <c r="E7" i="14" s="1"/>
  <c r="P7" i="14"/>
  <c r="H7" i="14" s="1"/>
  <c r="E8" i="14" s="1"/>
  <c r="R7" i="14" l="1"/>
  <c r="N84" i="14" l="1"/>
  <c r="N85" i="14"/>
  <c r="N83" i="14"/>
  <c r="N82" i="14"/>
  <c r="N81" i="14"/>
  <c r="N80" i="14"/>
  <c r="N79" i="14"/>
  <c r="N78" i="14"/>
  <c r="N77" i="14"/>
  <c r="N76" i="14"/>
  <c r="N75" i="14"/>
  <c r="N74" i="14"/>
  <c r="N73" i="14"/>
  <c r="N72" i="14"/>
  <c r="N71" i="14"/>
  <c r="N70" i="14"/>
  <c r="N69" i="14"/>
  <c r="N68" i="14"/>
  <c r="N67" i="14"/>
  <c r="N66" i="14"/>
  <c r="N65" i="14"/>
  <c r="N64" i="14"/>
  <c r="N63" i="14"/>
  <c r="N62" i="14"/>
  <c r="N61" i="14"/>
  <c r="N60" i="14"/>
  <c r="N59" i="14"/>
  <c r="N58" i="14"/>
  <c r="N57" i="14"/>
  <c r="N56" i="14"/>
  <c r="N55" i="14"/>
  <c r="N54" i="14"/>
  <c r="N53" i="14"/>
  <c r="N52" i="14"/>
  <c r="N51" i="14"/>
  <c r="N50" i="14"/>
  <c r="N49" i="14"/>
  <c r="N48" i="14"/>
  <c r="N47" i="14"/>
  <c r="N46" i="14"/>
  <c r="N45" i="14"/>
  <c r="N44" i="14"/>
  <c r="N43" i="14"/>
  <c r="N42" i="14"/>
  <c r="N41" i="14"/>
  <c r="N40" i="14"/>
  <c r="N39" i="14"/>
  <c r="N38" i="14"/>
  <c r="N37" i="14"/>
  <c r="N36" i="14"/>
  <c r="N35" i="14"/>
  <c r="N34" i="14"/>
  <c r="N33" i="14"/>
  <c r="N32" i="14"/>
  <c r="N31" i="14"/>
  <c r="N30" i="14"/>
  <c r="N29" i="14"/>
  <c r="N28" i="14"/>
  <c r="N27" i="14"/>
  <c r="N26" i="14"/>
  <c r="N25" i="14"/>
  <c r="N24" i="14"/>
  <c r="N23" i="14"/>
  <c r="N22" i="14"/>
  <c r="N21" i="14"/>
  <c r="N20" i="14"/>
  <c r="N19" i="14"/>
  <c r="N18" i="14"/>
  <c r="N17" i="14"/>
  <c r="N16" i="14"/>
  <c r="N15" i="14"/>
  <c r="N14" i="14"/>
  <c r="N13" i="14"/>
  <c r="N12" i="14"/>
  <c r="N11" i="14"/>
  <c r="O17" i="14"/>
  <c r="G17" i="14" s="1"/>
  <c r="O73" i="14"/>
  <c r="O76" i="14"/>
  <c r="O68" i="14"/>
  <c r="O82" i="14"/>
  <c r="O75" i="14"/>
  <c r="O38" i="14"/>
  <c r="G38" i="14" s="1"/>
  <c r="O77" i="14"/>
  <c r="O70" i="14"/>
  <c r="O31" i="14"/>
  <c r="G31" i="14" s="1"/>
  <c r="O78" i="14"/>
  <c r="O55" i="14"/>
  <c r="O65" i="14"/>
  <c r="O35" i="14"/>
  <c r="G35" i="14" s="1"/>
  <c r="O80" i="14"/>
  <c r="O69" i="14"/>
  <c r="O79" i="14"/>
  <c r="O84" i="14"/>
  <c r="O74" i="14"/>
  <c r="O27" i="14"/>
  <c r="G27" i="14" s="1"/>
  <c r="O19" i="14"/>
  <c r="G19" i="14" s="1"/>
  <c r="O62" i="14"/>
  <c r="O64" i="14"/>
  <c r="Q56" i="14"/>
  <c r="O56" i="14"/>
  <c r="O20" i="14"/>
  <c r="G20" i="14" s="1"/>
  <c r="O67" i="14"/>
  <c r="O58" i="14"/>
  <c r="O22" i="14"/>
  <c r="G22" i="14" s="1"/>
  <c r="O12" i="14"/>
  <c r="G12" i="14" s="1"/>
  <c r="O43" i="14"/>
  <c r="O60" i="14"/>
  <c r="O36" i="14"/>
  <c r="G36" i="14" s="1"/>
  <c r="O28" i="14"/>
  <c r="G28" i="14" s="1"/>
  <c r="O81" i="14"/>
  <c r="O49" i="14"/>
  <c r="Q57" i="14"/>
  <c r="O57" i="14"/>
  <c r="O54" i="14"/>
  <c r="O32" i="14"/>
  <c r="G32" i="14" s="1"/>
  <c r="O61" i="14"/>
  <c r="O71" i="14"/>
  <c r="O15" i="14"/>
  <c r="G15" i="14" s="1"/>
  <c r="O72" i="14"/>
  <c r="O59" i="14"/>
  <c r="O63" i="14"/>
  <c r="O14" i="14"/>
  <c r="G14" i="14" s="1"/>
  <c r="O18" i="14"/>
  <c r="G18" i="14" s="1"/>
  <c r="O11" i="14"/>
  <c r="G11" i="14" s="1"/>
  <c r="O13" i="14"/>
  <c r="G13" i="14" s="1"/>
  <c r="O16" i="14"/>
  <c r="G16" i="14" s="1"/>
  <c r="O37" i="14"/>
  <c r="G37" i="14" s="1"/>
  <c r="O25" i="14"/>
  <c r="G25" i="14" s="1"/>
  <c r="O29" i="14"/>
  <c r="G29" i="14" s="1"/>
  <c r="O23" i="14"/>
  <c r="G23" i="14" s="1"/>
  <c r="O30" i="14"/>
  <c r="G30" i="14" s="1"/>
  <c r="O21" i="14"/>
  <c r="G21" i="14" s="1"/>
  <c r="O39" i="14"/>
  <c r="G39" i="14" s="1"/>
  <c r="O33" i="14"/>
  <c r="G33" i="14" s="1"/>
  <c r="O34" i="14"/>
  <c r="G34" i="14" s="1"/>
  <c r="O40" i="14"/>
  <c r="G40" i="14" s="1"/>
  <c r="O41" i="14"/>
  <c r="G41" i="14" s="1"/>
  <c r="O26" i="14"/>
  <c r="G26" i="14" s="1"/>
  <c r="O24" i="14"/>
  <c r="G24" i="14" s="1"/>
  <c r="O42" i="14"/>
  <c r="G42" i="14" s="1"/>
  <c r="O45" i="14"/>
  <c r="O44" i="14"/>
  <c r="O46" i="14"/>
  <c r="O47" i="14"/>
  <c r="O48" i="14"/>
  <c r="O53" i="14"/>
  <c r="O52" i="14"/>
  <c r="P52" i="14" s="1"/>
  <c r="O50" i="14"/>
  <c r="O51" i="14"/>
  <c r="O66" i="14"/>
  <c r="O83" i="14"/>
  <c r="O85" i="14"/>
  <c r="P85" i="14" s="1"/>
  <c r="D57" i="14"/>
  <c r="D72" i="14"/>
  <c r="D56" i="14"/>
  <c r="D32" i="14"/>
  <c r="D16" i="14"/>
  <c r="D63" i="14"/>
  <c r="D47" i="14"/>
  <c r="D31" i="14"/>
  <c r="D15" i="14"/>
  <c r="D62" i="14"/>
  <c r="D54" i="14"/>
  <c r="D46" i="14"/>
  <c r="D38" i="14"/>
  <c r="D30" i="14"/>
  <c r="D22" i="14"/>
  <c r="D14" i="14"/>
  <c r="D85" i="14"/>
  <c r="D69" i="14"/>
  <c r="D21" i="14"/>
  <c r="D13" i="14"/>
  <c r="D81" i="14"/>
  <c r="D49" i="14"/>
  <c r="D25" i="14"/>
  <c r="D64" i="14"/>
  <c r="D48" i="14"/>
  <c r="D55" i="14"/>
  <c r="D39" i="14"/>
  <c r="D84" i="14"/>
  <c r="D68" i="14"/>
  <c r="D52" i="14"/>
  <c r="D20" i="14"/>
  <c r="D59" i="14"/>
  <c r="D43" i="14"/>
  <c r="D27" i="14"/>
  <c r="D19" i="14"/>
  <c r="C11" i="14"/>
  <c r="D11" i="14"/>
  <c r="D65" i="14"/>
  <c r="D17" i="14"/>
  <c r="D76" i="14"/>
  <c r="D60" i="14"/>
  <c r="D28" i="14"/>
  <c r="D12" i="14"/>
  <c r="D74" i="14"/>
  <c r="D66" i="14"/>
  <c r="D50" i="14"/>
  <c r="D34" i="14"/>
  <c r="D18" i="14"/>
  <c r="D73" i="14"/>
  <c r="P74" i="14" l="1"/>
  <c r="P49" i="14"/>
  <c r="P81" i="14"/>
  <c r="P50" i="14"/>
  <c r="P58" i="14"/>
  <c r="P82" i="14"/>
  <c r="P43" i="14"/>
  <c r="P48" i="14"/>
  <c r="P44" i="14"/>
  <c r="P60" i="14"/>
  <c r="P68" i="14"/>
  <c r="P76" i="14"/>
  <c r="P61" i="14"/>
  <c r="P46" i="14"/>
  <c r="P54" i="14"/>
  <c r="P62" i="14"/>
  <c r="P78" i="14"/>
  <c r="P72" i="14"/>
  <c r="P56" i="14"/>
  <c r="P55" i="14"/>
  <c r="Q53" i="14"/>
  <c r="Q43" i="14"/>
  <c r="Q51" i="14"/>
  <c r="Q83" i="14"/>
  <c r="Q59" i="14"/>
  <c r="Q45" i="14"/>
  <c r="Q61" i="14"/>
  <c r="Q69" i="14"/>
  <c r="Q77" i="14"/>
  <c r="Q47" i="14"/>
  <c r="Q55" i="14"/>
  <c r="Q63" i="14"/>
  <c r="Q79" i="14"/>
  <c r="Q75" i="14"/>
  <c r="P57" i="14"/>
  <c r="P75" i="14"/>
  <c r="Q73" i="14"/>
  <c r="P45" i="14"/>
  <c r="Q82" i="14"/>
  <c r="P71" i="14"/>
  <c r="Q49" i="14"/>
  <c r="Q62" i="14"/>
  <c r="P53" i="14"/>
  <c r="P65" i="14"/>
  <c r="P84" i="14"/>
  <c r="Q50" i="14"/>
  <c r="P47" i="14"/>
  <c r="P79" i="14"/>
  <c r="Q44" i="14"/>
  <c r="P67" i="14"/>
  <c r="D26" i="14"/>
  <c r="D42" i="14"/>
  <c r="D58" i="14"/>
  <c r="D78" i="14"/>
  <c r="D51" i="14"/>
  <c r="D67" i="14"/>
  <c r="D53" i="14"/>
  <c r="P66" i="14"/>
  <c r="P77" i="14"/>
  <c r="D36" i="14"/>
  <c r="D71" i="14"/>
  <c r="D70" i="14"/>
  <c r="D79" i="14"/>
  <c r="P51" i="14"/>
  <c r="P83" i="14"/>
  <c r="P73" i="14"/>
  <c r="D41" i="14"/>
  <c r="D75" i="14"/>
  <c r="D83" i="14"/>
  <c r="D23" i="14"/>
  <c r="D80" i="14"/>
  <c r="D37" i="14"/>
  <c r="D61" i="14"/>
  <c r="D77" i="14"/>
  <c r="P63" i="14"/>
  <c r="D45" i="14"/>
  <c r="D33" i="14"/>
  <c r="P69" i="14"/>
  <c r="D82" i="14"/>
  <c r="D44" i="14"/>
  <c r="D40" i="14"/>
  <c r="P59" i="14"/>
  <c r="P64" i="14"/>
  <c r="P80" i="14"/>
  <c r="D35" i="14"/>
  <c r="D24" i="14"/>
  <c r="D29" i="14"/>
  <c r="P70" i="14"/>
  <c r="N10" i="14"/>
  <c r="N8" i="14"/>
  <c r="N9" i="14"/>
  <c r="O9" i="14"/>
  <c r="G9" i="14" s="1"/>
  <c r="O10" i="14"/>
  <c r="G10" i="14" s="1"/>
  <c r="O8" i="14"/>
  <c r="G8" i="14" s="1"/>
  <c r="D8" i="14"/>
  <c r="C9" i="14"/>
  <c r="D9" i="14"/>
  <c r="P8" i="14" l="1"/>
  <c r="H8" i="14" s="1"/>
  <c r="E9" i="14" s="1"/>
  <c r="Q81" i="14"/>
  <c r="Q78" i="14"/>
  <c r="Q58" i="14"/>
  <c r="Q65" i="14"/>
  <c r="Q67" i="14"/>
  <c r="Q60" i="14"/>
  <c r="Q85" i="14"/>
  <c r="Q46" i="14"/>
  <c r="Q74" i="14"/>
  <c r="Q84" i="14"/>
  <c r="Q80" i="14"/>
  <c r="Q66" i="14"/>
  <c r="Q52" i="14"/>
  <c r="Q48" i="14"/>
  <c r="Q54" i="14"/>
  <c r="Q70" i="14"/>
  <c r="Q68" i="14"/>
  <c r="Q72" i="14"/>
  <c r="Q64" i="14"/>
  <c r="Q8" i="14"/>
  <c r="F8" i="14" s="1"/>
  <c r="Q71" i="14"/>
  <c r="Q76" i="14"/>
  <c r="C10" i="14"/>
  <c r="D10" i="14"/>
  <c r="C8" i="14"/>
  <c r="P9" i="14" l="1"/>
  <c r="Q9" i="14"/>
  <c r="F9" i="14" s="1"/>
  <c r="R8" i="14"/>
  <c r="R9" i="14" l="1"/>
  <c r="H9" i="14"/>
  <c r="E10" i="14" s="1"/>
  <c r="P10" i="14"/>
  <c r="Q10" i="14"/>
  <c r="F10" i="14" l="1"/>
  <c r="R10" i="14"/>
  <c r="H10" i="14"/>
  <c r="E11" i="14" s="1"/>
  <c r="P11" i="14"/>
  <c r="Q11" i="14"/>
  <c r="F11" i="14" s="1"/>
  <c r="R11" i="14" l="1"/>
  <c r="H11" i="14"/>
  <c r="E12" i="14" s="1"/>
  <c r="P12" i="14"/>
  <c r="Q12" i="14"/>
  <c r="H12" i="14" l="1"/>
  <c r="E13" i="14" s="1"/>
  <c r="P13" i="14"/>
  <c r="Q13" i="14"/>
  <c r="F12" i="14"/>
  <c r="R12" i="14"/>
  <c r="F13" i="14" l="1"/>
  <c r="H13" i="14"/>
  <c r="E14" i="14" s="1"/>
  <c r="P14" i="14"/>
  <c r="Q14" i="14"/>
  <c r="R13" i="14"/>
  <c r="H14" i="14" l="1"/>
  <c r="E15" i="14" s="1"/>
  <c r="P15" i="14"/>
  <c r="Q15" i="14"/>
  <c r="F15" i="14" s="1"/>
  <c r="F14" i="14"/>
  <c r="R14" i="14"/>
  <c r="H15" i="14" l="1"/>
  <c r="E16" i="14" s="1"/>
  <c r="P16" i="14"/>
  <c r="Q16" i="14"/>
  <c r="R15" i="14"/>
  <c r="R16" i="14"/>
  <c r="F16" i="14" l="1"/>
  <c r="H16" i="14"/>
  <c r="E17" i="14" s="1"/>
  <c r="Q17" i="14"/>
  <c r="P17" i="14"/>
  <c r="F17" i="14" l="1"/>
  <c r="R17" i="14"/>
  <c r="H17" i="14"/>
  <c r="E18" i="14" s="1"/>
  <c r="P18" i="14"/>
  <c r="Q18" i="14"/>
  <c r="F18" i="14" l="1"/>
  <c r="R18" i="14"/>
  <c r="H18" i="14"/>
  <c r="E19" i="14" s="1"/>
  <c r="P19" i="14"/>
  <c r="Q19" i="14"/>
  <c r="H19" i="14" l="1"/>
  <c r="E20" i="14" s="1"/>
  <c r="P20" i="14"/>
  <c r="Q20" i="14"/>
  <c r="F19" i="14"/>
  <c r="R19" i="14"/>
  <c r="H20" i="14" l="1"/>
  <c r="E21" i="14" s="1"/>
  <c r="P21" i="14"/>
  <c r="Q21" i="14"/>
  <c r="F20" i="14"/>
  <c r="R20" i="14"/>
  <c r="H21" i="14" l="1"/>
  <c r="E22" i="14" s="1"/>
  <c r="P22" i="14"/>
  <c r="Q22" i="14"/>
  <c r="F21" i="14"/>
  <c r="R21" i="14"/>
  <c r="H22" i="14" l="1"/>
  <c r="E23" i="14" s="1"/>
  <c r="P23" i="14"/>
  <c r="Q23" i="14"/>
  <c r="F22" i="14"/>
  <c r="R22" i="14"/>
  <c r="F23" i="14" l="1"/>
  <c r="R23" i="14"/>
  <c r="H23" i="14"/>
  <c r="E24" i="14" s="1"/>
  <c r="P24" i="14"/>
  <c r="Q24" i="14"/>
  <c r="F24" i="14" l="1"/>
  <c r="R24" i="14"/>
  <c r="H24" i="14"/>
  <c r="E25" i="14" s="1"/>
  <c r="P25" i="14"/>
  <c r="Q25" i="14"/>
  <c r="F25" i="14" l="1"/>
  <c r="R25" i="14"/>
  <c r="H25" i="14"/>
  <c r="E26" i="14" s="1"/>
  <c r="P26" i="14"/>
  <c r="Q26" i="14"/>
  <c r="F26" i="14" l="1"/>
  <c r="R26" i="14"/>
  <c r="H26" i="14"/>
  <c r="E27" i="14" s="1"/>
  <c r="P27" i="14"/>
  <c r="Q27" i="14"/>
  <c r="F27" i="14" l="1"/>
  <c r="R27" i="14"/>
  <c r="H27" i="14"/>
  <c r="E28" i="14" s="1"/>
  <c r="P28" i="14"/>
  <c r="Q28" i="14"/>
  <c r="F28" i="14" l="1"/>
  <c r="R28" i="14"/>
  <c r="H28" i="14"/>
  <c r="E29" i="14" s="1"/>
  <c r="P29" i="14"/>
  <c r="Q29" i="14"/>
  <c r="F29" i="14" l="1"/>
  <c r="R29" i="14"/>
  <c r="H29" i="14"/>
  <c r="E30" i="14" s="1"/>
  <c r="P30" i="14"/>
  <c r="Q30" i="14"/>
  <c r="F30" i="14" l="1"/>
  <c r="R30" i="14"/>
  <c r="H30" i="14"/>
  <c r="E31" i="14" s="1"/>
  <c r="P31" i="14"/>
  <c r="Q31" i="14"/>
  <c r="F31" i="14" l="1"/>
  <c r="R31" i="14"/>
  <c r="H31" i="14"/>
  <c r="E32" i="14" s="1"/>
  <c r="P32" i="14"/>
  <c r="Q32" i="14"/>
  <c r="F32" i="14" l="1"/>
  <c r="R32" i="14"/>
  <c r="H32" i="14"/>
  <c r="E33" i="14" s="1"/>
  <c r="P33" i="14"/>
  <c r="Q33" i="14"/>
  <c r="F33" i="14" l="1"/>
  <c r="R33" i="14"/>
  <c r="H33" i="14"/>
  <c r="E34" i="14" s="1"/>
  <c r="P34" i="14"/>
  <c r="Q34" i="14"/>
  <c r="H34" i="14" l="1"/>
  <c r="E35" i="14" s="1"/>
  <c r="P35" i="14"/>
  <c r="Q35" i="14"/>
  <c r="F34" i="14"/>
  <c r="R34" i="14"/>
  <c r="H35" i="14" l="1"/>
  <c r="E36" i="14" s="1"/>
  <c r="P36" i="14"/>
  <c r="Q36" i="14"/>
  <c r="F35" i="14"/>
  <c r="R35" i="14"/>
  <c r="H36" i="14" l="1"/>
  <c r="E37" i="14" s="1"/>
  <c r="Q37" i="14"/>
  <c r="R37" i="14" s="1"/>
  <c r="P37" i="14"/>
  <c r="F36" i="14"/>
  <c r="R36" i="14"/>
  <c r="H37" i="14" l="1"/>
  <c r="E38" i="14" s="1"/>
  <c r="P38" i="14"/>
  <c r="Q38" i="14"/>
  <c r="F38" i="14" l="1"/>
  <c r="R38" i="14"/>
  <c r="H38" i="14"/>
  <c r="E39" i="14" s="1"/>
  <c r="P39" i="14"/>
  <c r="Q39" i="14"/>
  <c r="F39" i="14" l="1"/>
  <c r="R39" i="14"/>
  <c r="H39" i="14"/>
  <c r="E40" i="14" s="1"/>
  <c r="P40" i="14"/>
  <c r="Q40" i="14"/>
  <c r="H40" i="14" l="1"/>
  <c r="E41" i="14" s="1"/>
  <c r="P41" i="14"/>
  <c r="Q41" i="14"/>
  <c r="F40" i="14"/>
  <c r="R40" i="14"/>
  <c r="F41" i="14" l="1"/>
  <c r="R41" i="14"/>
  <c r="H41" i="14"/>
  <c r="E42" i="14" s="1"/>
  <c r="P42" i="14"/>
  <c r="H42" i="14" s="1"/>
  <c r="Q42" i="14"/>
  <c r="F42" i="14" l="1"/>
  <c r="G2" i="14" s="1"/>
  <c r="R42" i="14"/>
  <c r="R69" i="14"/>
  <c r="R53" i="14"/>
  <c r="R70" i="14"/>
  <c r="R46" i="14"/>
  <c r="R62" i="14"/>
  <c r="R75" i="14"/>
  <c r="R83" i="14"/>
  <c r="R54" i="14"/>
  <c r="R67" i="14"/>
  <c r="R76" i="14"/>
  <c r="R80" i="14"/>
  <c r="R77" i="14"/>
  <c r="R72" i="14"/>
  <c r="R58" i="14"/>
  <c r="R57" i="14"/>
  <c r="R45" i="14"/>
  <c r="R52" i="14"/>
  <c r="R50" i="14"/>
  <c r="R74" i="14"/>
  <c r="R68" i="14"/>
  <c r="R78" i="14"/>
  <c r="R61" i="14"/>
  <c r="R44" i="14"/>
  <c r="R85" i="14"/>
  <c r="R47" i="14"/>
  <c r="R48" i="14"/>
  <c r="R71" i="14"/>
  <c r="R51" i="14"/>
  <c r="R56" i="14"/>
  <c r="R59" i="14"/>
  <c r="R60" i="14"/>
  <c r="R55" i="14"/>
  <c r="R63" i="14"/>
  <c r="R64" i="14"/>
  <c r="R82" i="14"/>
  <c r="R49" i="14"/>
  <c r="R84" i="14"/>
  <c r="R81" i="14"/>
  <c r="R66" i="14"/>
  <c r="R43" i="14"/>
  <c r="R65" i="14"/>
  <c r="R79" i="14"/>
  <c r="R73" i="1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9AA5F6E-377D-407F-AFBB-014213C301D1}" keepAlive="1" name="Query - pub?gid=0&amp;single=true&amp;output=csv" description="Connection to the 'pub?gid=0&amp;single=true&amp;output=csv' query in the workbook." type="5" refreshedVersion="7" background="1" saveData="1">
    <dbPr connection="Provider=Microsoft.Mashup.OleDb.1;Data Source=$Workbook$;Location=&quot;pub?gid=0&amp;single=true&amp;output=csv&quot;;Extended Properties=&quot;&quot;" command="SELECT * FROM [pub?gid=0&amp;single=true&amp;output=csv]"/>
  </connection>
  <connection id="2" xr16:uid="{196B4243-BA42-4B30-A006-288EEBAAFD6C}" keepAlive="1" name="Query - pub?gid=0&amp;single=true&amp;output=csv (2)" description="Connection to the 'pub?gid=0&amp;single=true&amp;output=csv (2)' query in the workbook." type="5" refreshedVersion="7" background="1" saveData="1">
    <dbPr connection="Provider=Microsoft.Mashup.OleDb.1;Data Source=$Workbook$;Location=&quot;pub?gid=0&amp;single=true&amp;output=csv (2)&quot;;Extended Properties=&quot;&quot;" command="SELECT * FROM [pub?gid=0&amp;single=true&amp;output=csv (2)]"/>
  </connection>
</connections>
</file>

<file path=xl/sharedStrings.xml><?xml version="1.0" encoding="utf-8"?>
<sst xmlns="http://schemas.openxmlformats.org/spreadsheetml/2006/main" count="987" uniqueCount="704">
  <si>
    <t>Angleton</t>
  </si>
  <si>
    <t>Grandsport Speedway</t>
  </si>
  <si>
    <t>Hitchcock</t>
  </si>
  <si>
    <t>Houston</t>
  </si>
  <si>
    <t>Circuit of the Americas</t>
  </si>
  <si>
    <t>Austin</t>
  </si>
  <si>
    <t>Cotton Bowl Speedway</t>
  </si>
  <si>
    <t>Paige</t>
  </si>
  <si>
    <t>Texas World Speedway</t>
  </si>
  <si>
    <t>El Paso</t>
  </si>
  <si>
    <t>Lonestar Speedway</t>
  </si>
  <si>
    <t>Kilgore</t>
  </si>
  <si>
    <t>Winona</t>
  </si>
  <si>
    <t>Xtreme Raceway Park</t>
  </si>
  <si>
    <t>Gladwater</t>
  </si>
  <si>
    <t>Burleson</t>
  </si>
  <si>
    <t>Kennedale Speedway Park</t>
  </si>
  <si>
    <t>Yello Belly Drag Strip</t>
  </si>
  <si>
    <t>Grand Prairie</t>
  </si>
  <si>
    <t>Winnsboro Kart Speedway</t>
  </si>
  <si>
    <t>Winnsboro</t>
  </si>
  <si>
    <t>Texas Motor Speedway</t>
  </si>
  <si>
    <t>Boyd Raceway</t>
  </si>
  <si>
    <t>Boyd</t>
  </si>
  <si>
    <t>Alvord</t>
  </si>
  <si>
    <t>Eagles Canyon Raceway</t>
  </si>
  <si>
    <t>Monarch Motor Speedway</t>
  </si>
  <si>
    <t>Odessa</t>
  </si>
  <si>
    <t>Seven Points</t>
  </si>
  <si>
    <t>Caddo Mills</t>
  </si>
  <si>
    <t>Devil's Bowl Speedway</t>
  </si>
  <si>
    <t>Mesquite</t>
  </si>
  <si>
    <t>Evadale</t>
  </si>
  <si>
    <t>Grayson County Speedway</t>
  </si>
  <si>
    <t>Bells</t>
  </si>
  <si>
    <t>Katy</t>
  </si>
  <si>
    <t>Linn</t>
  </si>
  <si>
    <t>D&amp;D Hobby Raceway</t>
  </si>
  <si>
    <t>Porter</t>
  </si>
  <si>
    <t>Chaparral Raceway</t>
  </si>
  <si>
    <t>Post</t>
  </si>
  <si>
    <t>Athens</t>
  </si>
  <si>
    <t>Gilmer</t>
  </si>
  <si>
    <t>Wortham</t>
  </si>
  <si>
    <t>Hidden Falls Adventure Park</t>
  </si>
  <si>
    <t>Hondo</t>
  </si>
  <si>
    <t>San Felipe Park</t>
  </si>
  <si>
    <t>Fabens</t>
  </si>
  <si>
    <t>Name</t>
  </si>
  <si>
    <t>Latitude</t>
  </si>
  <si>
    <t>Longitude</t>
  </si>
  <si>
    <t>South Texas Speedway</t>
  </si>
  <si>
    <t>Shady Oaks Speedway </t>
  </si>
  <si>
    <t>Texana Raceway Park </t>
  </si>
  <si>
    <t>Gulf Coast Speedway </t>
  </si>
  <si>
    <t>Houston Raceway Park</t>
  </si>
  <si>
    <t xml:space="preserve">Houston Motorsports </t>
  </si>
  <si>
    <t>Little River Dragway</t>
  </si>
  <si>
    <t>Pine Valley Raceway </t>
  </si>
  <si>
    <t>Cedar Creek Dragway </t>
  </si>
  <si>
    <t>Big Country Raceway </t>
  </si>
  <si>
    <t xml:space="preserve">Buffalo Gap </t>
  </si>
  <si>
    <t xml:space="preserve">Albany </t>
  </si>
  <si>
    <t xml:space="preserve">Ander </t>
  </si>
  <si>
    <t xml:space="preserve">Bailey </t>
  </si>
  <si>
    <t xml:space="preserve">Barry </t>
  </si>
  <si>
    <t xml:space="preserve">Van Alstyne </t>
  </si>
  <si>
    <t xml:space="preserve">Jefferson </t>
  </si>
  <si>
    <t xml:space="preserve">Argyle </t>
  </si>
  <si>
    <t xml:space="preserve">Weatherford </t>
  </si>
  <si>
    <t xml:space="preserve">Menard </t>
  </si>
  <si>
    <t xml:space="preserve">San Antonio </t>
  </si>
  <si>
    <t xml:space="preserve">Archer City </t>
  </si>
  <si>
    <t xml:space="preserve">Bastrop </t>
  </si>
  <si>
    <t xml:space="preserve">Throckmorton </t>
  </si>
  <si>
    <t xml:space="preserve">Fayetteville </t>
  </si>
  <si>
    <t xml:space="preserve">Beeville </t>
  </si>
  <si>
    <t xml:space="preserve">Mt Vernon </t>
  </si>
  <si>
    <t xml:space="preserve">Fredericksburg </t>
  </si>
  <si>
    <t xml:space="preserve">Tyler </t>
  </si>
  <si>
    <t xml:space="preserve">Decatur </t>
  </si>
  <si>
    <t xml:space="preserve">Coleman </t>
  </si>
  <si>
    <t xml:space="preserve">Waco </t>
  </si>
  <si>
    <t xml:space="preserve">San Saba </t>
  </si>
  <si>
    <t xml:space="preserve">Cypress </t>
  </si>
  <si>
    <t xml:space="preserve">Lancaster </t>
  </si>
  <si>
    <t xml:space="preserve">Jarrell </t>
  </si>
  <si>
    <t xml:space="preserve">Shamrock </t>
  </si>
  <si>
    <t xml:space="preserve">Snyder </t>
  </si>
  <si>
    <t xml:space="preserve">Glen Rose </t>
  </si>
  <si>
    <t>Driftwood</t>
  </si>
  <si>
    <t>Big Spring</t>
  </si>
  <si>
    <t>Matador</t>
  </si>
  <si>
    <t>Stratford</t>
  </si>
  <si>
    <t>Madisonville</t>
  </si>
  <si>
    <t>McLean</t>
  </si>
  <si>
    <t>Cotulla</t>
  </si>
  <si>
    <t>Baytown</t>
  </si>
  <si>
    <t>Corrigan</t>
  </si>
  <si>
    <t>Galveston</t>
  </si>
  <si>
    <t>Van Horn</t>
  </si>
  <si>
    <t>Marfa</t>
  </si>
  <si>
    <t>ATW01</t>
  </si>
  <si>
    <t>Waco</t>
  </si>
  <si>
    <t>DWD01</t>
  </si>
  <si>
    <t>Denton</t>
  </si>
  <si>
    <t>DWG02</t>
  </si>
  <si>
    <t>DWH03</t>
  </si>
  <si>
    <t>Homestead Meadows North</t>
  </si>
  <si>
    <t>DWH04</t>
  </si>
  <si>
    <t>Hallsville</t>
  </si>
  <si>
    <t>DWL05</t>
  </si>
  <si>
    <t>DWL06</t>
  </si>
  <si>
    <t>Lubbock</t>
  </si>
  <si>
    <t>DWP07</t>
  </si>
  <si>
    <t>Paris</t>
  </si>
  <si>
    <t>DWS08</t>
  </si>
  <si>
    <t>KTA01</t>
  </si>
  <si>
    <t>Amarillo</t>
  </si>
  <si>
    <t>KTN02</t>
  </si>
  <si>
    <t>New Braunfels</t>
  </si>
  <si>
    <t>KTR03</t>
  </si>
  <si>
    <t>Rhome</t>
  </si>
  <si>
    <t>KTW04</t>
  </si>
  <si>
    <t>KTW05</t>
  </si>
  <si>
    <t>KWK01</t>
  </si>
  <si>
    <t>MSA01</t>
  </si>
  <si>
    <t>MSA02</t>
  </si>
  <si>
    <t>MSC04</t>
  </si>
  <si>
    <t>Cresson</t>
  </si>
  <si>
    <t>MSD05</t>
  </si>
  <si>
    <t>MSE06</t>
  </si>
  <si>
    <t>Edinburg</t>
  </si>
  <si>
    <t>MSE07</t>
  </si>
  <si>
    <t>MSH08</t>
  </si>
  <si>
    <t>MSS10</t>
  </si>
  <si>
    <t>Sealy</t>
  </si>
  <si>
    <t>MXA01</t>
  </si>
  <si>
    <t>MXD02</t>
  </si>
  <si>
    <t>MXE03</t>
  </si>
  <si>
    <t>MXF04</t>
  </si>
  <si>
    <t>MXG05</t>
  </si>
  <si>
    <t>MXH06</t>
  </si>
  <si>
    <t>MXL07</t>
  </si>
  <si>
    <t>MXM08</t>
  </si>
  <si>
    <t>MXW09</t>
  </si>
  <si>
    <t>RCP01</t>
  </si>
  <si>
    <t>RCP02</t>
  </si>
  <si>
    <t>RCS03</t>
  </si>
  <si>
    <t>Southa</t>
  </si>
  <si>
    <t>RWA01</t>
  </si>
  <si>
    <t>Abilene</t>
  </si>
  <si>
    <t>RWA02</t>
  </si>
  <si>
    <t>RWB04</t>
  </si>
  <si>
    <t>Burke</t>
  </si>
  <si>
    <t>RWB05</t>
  </si>
  <si>
    <t>RWB06</t>
  </si>
  <si>
    <t>RWC07</t>
  </si>
  <si>
    <t>RWE08</t>
  </si>
  <si>
    <t>Edna</t>
  </si>
  <si>
    <t>RWE09</t>
  </si>
  <si>
    <t>RWF10</t>
  </si>
  <si>
    <t>Ferris</t>
  </si>
  <si>
    <t>RWH11</t>
  </si>
  <si>
    <t>RWH12</t>
  </si>
  <si>
    <t>RWK13</t>
  </si>
  <si>
    <t>Kennedale</t>
  </si>
  <si>
    <t>RWM14</t>
  </si>
  <si>
    <t>Mountain Home</t>
  </si>
  <si>
    <t>RWO16</t>
  </si>
  <si>
    <t>RWP17</t>
  </si>
  <si>
    <t>Penwell</t>
  </si>
  <si>
    <t>RWS18</t>
  </si>
  <si>
    <t>RWS19</t>
  </si>
  <si>
    <t>RWS20</t>
  </si>
  <si>
    <t>Slidell</t>
  </si>
  <si>
    <t>RWT21</t>
  </si>
  <si>
    <t>RWW22</t>
  </si>
  <si>
    <t>SWA01</t>
  </si>
  <si>
    <t>SWA02</t>
  </si>
  <si>
    <t>SWA03</t>
  </si>
  <si>
    <t>SWA04</t>
  </si>
  <si>
    <t>SWA05</t>
  </si>
  <si>
    <t>SWA06</t>
  </si>
  <si>
    <t>SWB07</t>
  </si>
  <si>
    <t>SWB08</t>
  </si>
  <si>
    <t>SWC09</t>
  </si>
  <si>
    <t>SWC10</t>
  </si>
  <si>
    <t>SWC11</t>
  </si>
  <si>
    <t>College Station</t>
  </si>
  <si>
    <t>SWE12</t>
  </si>
  <si>
    <t>Ennis</t>
  </si>
  <si>
    <t>SWF13</t>
  </si>
  <si>
    <t>Fort Worth</t>
  </si>
  <si>
    <t>SWG14</t>
  </si>
  <si>
    <t>Goliad</t>
  </si>
  <si>
    <t>SWG16</t>
  </si>
  <si>
    <t>SWG17</t>
  </si>
  <si>
    <t>SWH18</t>
  </si>
  <si>
    <t>Highlands</t>
  </si>
  <si>
    <t>SWK19</t>
  </si>
  <si>
    <t>SWK20</t>
  </si>
  <si>
    <t>SWL21</t>
  </si>
  <si>
    <t>Liverpool</t>
  </si>
  <si>
    <t>SWL22</t>
  </si>
  <si>
    <t>SWL23</t>
  </si>
  <si>
    <t>SWL24</t>
  </si>
  <si>
    <t>SWM25</t>
  </si>
  <si>
    <t>SWN26</t>
  </si>
  <si>
    <t>New Boston</t>
  </si>
  <si>
    <t>SWP27</t>
  </si>
  <si>
    <t>Pleasanton</t>
  </si>
  <si>
    <t>SWP28</t>
  </si>
  <si>
    <t>SWS29</t>
  </si>
  <si>
    <t>San Angelo</t>
  </si>
  <si>
    <t>SWS30</t>
  </si>
  <si>
    <t>Stephenville</t>
  </si>
  <si>
    <t>SWW31</t>
  </si>
  <si>
    <t>Wichita Falls</t>
  </si>
  <si>
    <t>SWW32</t>
  </si>
  <si>
    <t>SWW33</t>
  </si>
  <si>
    <t>SWW34</t>
  </si>
  <si>
    <t>TTF01</t>
  </si>
  <si>
    <t>Fort Stockton</t>
  </si>
  <si>
    <t>TTP02</t>
  </si>
  <si>
    <t>Pearsall</t>
  </si>
  <si>
    <t>TTP03</t>
  </si>
  <si>
    <t>Pecos</t>
  </si>
  <si>
    <t>TTS04</t>
  </si>
  <si>
    <t>TTU05</t>
  </si>
  <si>
    <t>Uvalde</t>
  </si>
  <si>
    <t>PITA1</t>
  </si>
  <si>
    <t>PITA2</t>
  </si>
  <si>
    <t>PITA3</t>
  </si>
  <si>
    <t>PITA4</t>
  </si>
  <si>
    <t>PITB1</t>
  </si>
  <si>
    <t>PITB2</t>
  </si>
  <si>
    <t>PITB3</t>
  </si>
  <si>
    <t>PITB4</t>
  </si>
  <si>
    <t>PITB5</t>
  </si>
  <si>
    <t>PITB6</t>
  </si>
  <si>
    <t>PITB8</t>
  </si>
  <si>
    <t>PITC1</t>
  </si>
  <si>
    <t>PITC2</t>
  </si>
  <si>
    <t>PITC3</t>
  </si>
  <si>
    <t>PITC5</t>
  </si>
  <si>
    <t>PITD1</t>
  </si>
  <si>
    <t>PITD2</t>
  </si>
  <si>
    <t>PITD3</t>
  </si>
  <si>
    <t>PITE1</t>
  </si>
  <si>
    <t>PITF1</t>
  </si>
  <si>
    <t>PITF2</t>
  </si>
  <si>
    <t>PITG1</t>
  </si>
  <si>
    <t>PITG2</t>
  </si>
  <si>
    <t>PITJ1</t>
  </si>
  <si>
    <t>PITJ2</t>
  </si>
  <si>
    <t>PITL1</t>
  </si>
  <si>
    <t>PITM1</t>
  </si>
  <si>
    <t>PITM2</t>
  </si>
  <si>
    <t>PITM3</t>
  </si>
  <si>
    <t>PITM4</t>
  </si>
  <si>
    <t>PITM6</t>
  </si>
  <si>
    <t>PITM7</t>
  </si>
  <si>
    <t>PITS1</t>
  </si>
  <si>
    <t>PITS2</t>
  </si>
  <si>
    <t>PITS3</t>
  </si>
  <si>
    <t>PITS5</t>
  </si>
  <si>
    <t>PITS6</t>
  </si>
  <si>
    <t>PITS7</t>
  </si>
  <si>
    <t>PITT1</t>
  </si>
  <si>
    <t>PITT2</t>
  </si>
  <si>
    <t>PITV1</t>
  </si>
  <si>
    <t>PITV2</t>
  </si>
  <si>
    <t>PITW1</t>
  </si>
  <si>
    <t>PITW2</t>
  </si>
  <si>
    <t>Outlaw Gas Station - Glenrose</t>
  </si>
  <si>
    <t>Mike's Hobby Town</t>
  </si>
  <si>
    <t>NTK North Texas Karters</t>
  </si>
  <si>
    <t>Heart O' Texas Coliseum</t>
  </si>
  <si>
    <t>Thunder Alley Dragway</t>
  </si>
  <si>
    <t>Hallsville Dragway - The Highlands</t>
  </si>
  <si>
    <t>Lubbock Dragway</t>
  </si>
  <si>
    <t>Paris Drag Strip</t>
  </si>
  <si>
    <t>Silver Dollar Speedway</t>
  </si>
  <si>
    <t>Hill Country Kart Club</t>
  </si>
  <si>
    <t>KAM Kartway - Rhome</t>
  </si>
  <si>
    <t>Heart Of Texas Kart Club</t>
  </si>
  <si>
    <t>Gulf Coast Kartway</t>
  </si>
  <si>
    <t>Route 66 Motor Speedway</t>
  </si>
  <si>
    <t>Driveway Austin Motosports Park and Race School</t>
  </si>
  <si>
    <t>Motorsport Ranch - Cresson</t>
  </si>
  <si>
    <t>Flight Schools USA</t>
  </si>
  <si>
    <t>Edinburg Motorsports Park</t>
  </si>
  <si>
    <t>Texas Motorplex - Ennis</t>
  </si>
  <si>
    <t>Hennessey Racing - Lonestar Motorsports</t>
  </si>
  <si>
    <t>Athens MX Park</t>
  </si>
  <si>
    <t>Sulphur River Trails ATV Park</t>
  </si>
  <si>
    <t>Sun City Extreme Offroad Park</t>
  </si>
  <si>
    <t>Barnwell Mountain ORV Park</t>
  </si>
  <si>
    <t>White Knuckle Ranch MX Park</t>
  </si>
  <si>
    <t>MARS Family Offroad MX Park</t>
  </si>
  <si>
    <t>Freestone Raceway MX</t>
  </si>
  <si>
    <t>Sinclair Gas Station - Albany</t>
  </si>
  <si>
    <t>Texaco - Ander</t>
  </si>
  <si>
    <t>Mobil Gas - Archer City</t>
  </si>
  <si>
    <t>Argyle Yogurt Station - Argyle</t>
  </si>
  <si>
    <t>Abandoned Station - Bailey</t>
  </si>
  <si>
    <t>Longhorn Propane - Barry</t>
  </si>
  <si>
    <t>Humble Gas Cash Station - Bastrop</t>
  </si>
  <si>
    <t>Gulf Station - Baytown</t>
  </si>
  <si>
    <t>Abandoned Station - Beeville</t>
  </si>
  <si>
    <t>Sinclair/Texaco Station - Big Spring</t>
  </si>
  <si>
    <t>Magnolia Station - Buffalo Gap</t>
  </si>
  <si>
    <t>Sinclair Bakery - Coleman</t>
  </si>
  <si>
    <t>Abandoned Station - Corrigan</t>
  </si>
  <si>
    <t>Abandoned Station - Cotulla</t>
  </si>
  <si>
    <t>Humble Station - Cypress</t>
  </si>
  <si>
    <t>Eagles Station Gulf - Decatur</t>
  </si>
  <si>
    <t>Petrified Wood Station - Decatur</t>
  </si>
  <si>
    <t>Texaco Station - Driftwood</t>
  </si>
  <si>
    <t>Vintage Station - El Paso</t>
  </si>
  <si>
    <t>Gulf Station - Fayetteville</t>
  </si>
  <si>
    <t>Texas Hills Realty - Fredericksburg</t>
  </si>
  <si>
    <t>Bambu Mexican Grill - Galveston</t>
  </si>
  <si>
    <t>Mobile Gas - Jarrell</t>
  </si>
  <si>
    <t>Texaco Station - Jefferson</t>
  </si>
  <si>
    <t>Sno Palace - Lancaster</t>
  </si>
  <si>
    <t>Humble Station - Madisonville</t>
  </si>
  <si>
    <t>Highland Station - Marfa</t>
  </si>
  <si>
    <t>Bob's Oil Well - Matador</t>
  </si>
  <si>
    <t>Phillips 66 - McLean</t>
  </si>
  <si>
    <t>Sinclair Station - Menard</t>
  </si>
  <si>
    <t>Abandoned Station - Mt Vernon</t>
  </si>
  <si>
    <t>Hi-Slope Ice - San Antonio</t>
  </si>
  <si>
    <t>Humble Oils - San Antonio</t>
  </si>
  <si>
    <t>Humble Oils - San Saba</t>
  </si>
  <si>
    <t>Conoco Station - Shamrock</t>
  </si>
  <si>
    <t>Sinclair Station - Snyder</t>
  </si>
  <si>
    <t>Phillips Station - Stratford</t>
  </si>
  <si>
    <t>Abandoned Station - Throckmorton</t>
  </si>
  <si>
    <t>Kerr McGee - Tyler</t>
  </si>
  <si>
    <t>Abandoned Station - Van Alstyne</t>
  </si>
  <si>
    <t>Magnolia Station - Van Horn</t>
  </si>
  <si>
    <t>Gulf Station - Waco</t>
  </si>
  <si>
    <t>Phillips 66 - Weatherford</t>
  </si>
  <si>
    <t>Oak Hill Raceway</t>
  </si>
  <si>
    <t>Hangar 25 Air Museum</t>
  </si>
  <si>
    <t>I-30 Dragway</t>
  </si>
  <si>
    <t>Ben Bruce - HRA Raceway</t>
  </si>
  <si>
    <t>Texas Raceway</t>
  </si>
  <si>
    <t>Hill Country Raceway - Landing Site</t>
  </si>
  <si>
    <t>Rimrock Raceway</t>
  </si>
  <si>
    <t>Penwell Knights Raceway</t>
  </si>
  <si>
    <t>Alamo City Motorplex</t>
  </si>
  <si>
    <t>Harris Hill Raceway</t>
  </si>
  <si>
    <t>Texarkana 67 Speedway</t>
  </si>
  <si>
    <t>Rose Bowl Speedway</t>
  </si>
  <si>
    <t>MSR Houston Racing</t>
  </si>
  <si>
    <t>Abilene Speedway</t>
  </si>
  <si>
    <t>Amarillo Dragway</t>
  </si>
  <si>
    <t>Viper Speedway</t>
  </si>
  <si>
    <t>DFW / RCRCNT Raceway</t>
  </si>
  <si>
    <t>105 Speedway</t>
  </si>
  <si>
    <t>Big O Speedway</t>
  </si>
  <si>
    <t>Fred Lobster International Speedway &amp; Fireworks Stand</t>
  </si>
  <si>
    <t>Super Bowl Speedway</t>
  </si>
  <si>
    <t>Texas Thunder Speedway</t>
  </si>
  <si>
    <t>West Texas Raceway</t>
  </si>
  <si>
    <t>Lubbock Motor Speedway</t>
  </si>
  <si>
    <t>Sleepy Hollow Raceway</t>
  </si>
  <si>
    <t>201 Speedway</t>
  </si>
  <si>
    <t>I-37 Speedway Victory Lane</t>
  </si>
  <si>
    <t>Santa Rosa Sports Arena</t>
  </si>
  <si>
    <t>281 Speedway</t>
  </si>
  <si>
    <t>Texoma Motor Speedway</t>
  </si>
  <si>
    <t>Bellmead Speedway</t>
  </si>
  <si>
    <t>Bridgestone Texas Proving Ground</t>
  </si>
  <si>
    <t>Cooper Tires</t>
  </si>
  <si>
    <t>Pecos Research and Testing Center</t>
  </si>
  <si>
    <t>Goodyear Proving Grounds</t>
  </si>
  <si>
    <t>Continental Uvalde Proving Grounds</t>
  </si>
  <si>
    <t>4601 Bosque Blvd</t>
  </si>
  <si>
    <t>3728 Memory Ln</t>
  </si>
  <si>
    <t>4702 E Main St</t>
  </si>
  <si>
    <t>US 180 &amp; Araceli Ave</t>
  </si>
  <si>
    <t>FM 450 &amp; Highland Blvd</t>
  </si>
  <si>
    <t>13550 TX-95</t>
  </si>
  <si>
    <t>Holland</t>
  </si>
  <si>
    <t>9902 E CR 6300</t>
  </si>
  <si>
    <t>4369 US 82</t>
  </si>
  <si>
    <t>12100 Co Rd 2139</t>
  </si>
  <si>
    <t>205 SE 58th Ave</t>
  </si>
  <si>
    <t>3838 TX-337 Loop</t>
  </si>
  <si>
    <t>4746 E TX-114</t>
  </si>
  <si>
    <t>7300 Karl May Dr</t>
  </si>
  <si>
    <t>1619 CR SE 4340</t>
  </si>
  <si>
    <t>29726 Stockdick Rd</t>
  </si>
  <si>
    <t>4101 TX-335 Loop</t>
  </si>
  <si>
    <t>8400 Delwau Ln</t>
  </si>
  <si>
    <t>US 377 &amp; Performance Ct</t>
  </si>
  <si>
    <t>1336 CR 200</t>
  </si>
  <si>
    <t>Meadow</t>
  </si>
  <si>
    <t>15920 US 281</t>
  </si>
  <si>
    <t>7500 US 287</t>
  </si>
  <si>
    <t>11620 N Lake Houston Pkwy</t>
  </si>
  <si>
    <t>3898 CR 3711</t>
  </si>
  <si>
    <t>I-10 &amp; Old Columbus Rd</t>
  </si>
  <si>
    <t>3131 FM 1252</t>
  </si>
  <si>
    <t>FM 196 &amp; CR 17300</t>
  </si>
  <si>
    <t>Cunningham</t>
  </si>
  <si>
    <t>13340 Montana Ave</t>
  </si>
  <si>
    <t>San Felipe Rd, 3.1 miles NE of I-10</t>
  </si>
  <si>
    <t>6284 TX-155</t>
  </si>
  <si>
    <t>107 CR 355</t>
  </si>
  <si>
    <t>24121 FM 1017</t>
  </si>
  <si>
    <t>7030 RR 1431</t>
  </si>
  <si>
    <t>Marble Falls</t>
  </si>
  <si>
    <t>147 PR 994</t>
  </si>
  <si>
    <t>256 S Main St</t>
  </si>
  <si>
    <t>FM 1961 &amp; Fox Rd</t>
  </si>
  <si>
    <t>103 N Center St</t>
  </si>
  <si>
    <t>500 US 377</t>
  </si>
  <si>
    <t>206 S Main St</t>
  </si>
  <si>
    <t>100 S Houston St</t>
  </si>
  <si>
    <t>714 Spring St</t>
  </si>
  <si>
    <t>423 W Texas Ave</t>
  </si>
  <si>
    <t>Bus US 181 &amp; W Milam St</t>
  </si>
  <si>
    <t>200 NW 2nd St</t>
  </si>
  <si>
    <t>500 Elm St</t>
  </si>
  <si>
    <t>108 W Walnut St</t>
  </si>
  <si>
    <t>US 59 &amp; W Ben Franklin St</t>
  </si>
  <si>
    <t>N Stewart St &amp; N Center St</t>
  </si>
  <si>
    <t>26110 Hempstead Rd</t>
  </si>
  <si>
    <t>402 W Main St</t>
  </si>
  <si>
    <t>900 S Hwy 287 Bus</t>
  </si>
  <si>
    <t>14999 FM 150 W</t>
  </si>
  <si>
    <t>2871 Grant Ave</t>
  </si>
  <si>
    <t>114 W Main St</t>
  </si>
  <si>
    <t>502 E Main St</t>
  </si>
  <si>
    <t>1220 23rd St</t>
  </si>
  <si>
    <t>Old US 67 &amp; Outlaw Station Rd</t>
  </si>
  <si>
    <t>12933 S IH 35</t>
  </si>
  <si>
    <t>612 N Polk St</t>
  </si>
  <si>
    <t>112 S Dallas Ave</t>
  </si>
  <si>
    <t>856 FM 2289</t>
  </si>
  <si>
    <t>1200 W San Antonio St</t>
  </si>
  <si>
    <t>US 62 &amp; TX-70</t>
  </si>
  <si>
    <t>212 First St</t>
  </si>
  <si>
    <t>121 Bevans St</t>
  </si>
  <si>
    <t>201 Holbrook St</t>
  </si>
  <si>
    <t>1509 Clark Ave</t>
  </si>
  <si>
    <t>1019 New Laredo Hwy</t>
  </si>
  <si>
    <t>US 190 &amp; S Live Oak St</t>
  </si>
  <si>
    <t>105 E 12St</t>
  </si>
  <si>
    <t>701 Coliseum Dr</t>
  </si>
  <si>
    <t>206 N Main St</t>
  </si>
  <si>
    <t>401 S Minter Ave</t>
  </si>
  <si>
    <t>126 E Elm St</t>
  </si>
  <si>
    <t>306 S Waco St</t>
  </si>
  <si>
    <t>305 W Broadway St</t>
  </si>
  <si>
    <t>1424 Washington Ave</t>
  </si>
  <si>
    <t>122 Fort Worth Hwy</t>
  </si>
  <si>
    <t>21768 E Knox Dr</t>
  </si>
  <si>
    <t>1509 W 8th St</t>
  </si>
  <si>
    <t>19000 TX-56</t>
  </si>
  <si>
    <t>5601 W Stamford St</t>
  </si>
  <si>
    <t>1636 CR 1270</t>
  </si>
  <si>
    <t>FM 2497, 4.7 miles south of TX-94</t>
  </si>
  <si>
    <t>1911 Apron Dr</t>
  </si>
  <si>
    <t>376 Raceway Ln</t>
  </si>
  <si>
    <t>5326 FM 1565</t>
  </si>
  <si>
    <t>258 CR 412</t>
  </si>
  <si>
    <t>FM 105 &amp; Airport Rd</t>
  </si>
  <si>
    <t>1800 S I-45</t>
  </si>
  <si>
    <t>1st St &amp; Avenue G</t>
  </si>
  <si>
    <t>2525 FM 565</t>
  </si>
  <si>
    <t>3800 Kennedale New Hope Rd</t>
  </si>
  <si>
    <t>1671 NW St &amp; Elkhorn Cir NW</t>
  </si>
  <si>
    <t>12412 W Hwy 80 E</t>
  </si>
  <si>
    <t>326 FM 1601</t>
  </si>
  <si>
    <t>3641 S Santa Clara Rd</t>
  </si>
  <si>
    <t>Marion</t>
  </si>
  <si>
    <t>2840 Harris Hill Rd</t>
  </si>
  <si>
    <t>San Marcos</t>
  </si>
  <si>
    <t>7629 FM 51</t>
  </si>
  <si>
    <t>16041 US 67</t>
  </si>
  <si>
    <t>18151 FM 1252</t>
  </si>
  <si>
    <t>1 Performance Dr</t>
  </si>
  <si>
    <t>10329 TX-35</t>
  </si>
  <si>
    <t>9201 Circuit of the Americas Blvd</t>
  </si>
  <si>
    <t>6825 US 80 W</t>
  </si>
  <si>
    <t>12955 Burlington Rd</t>
  </si>
  <si>
    <t>E Amarillo Blvd, east of Folsom Rd</t>
  </si>
  <si>
    <t>12472 Rendon Rd</t>
  </si>
  <si>
    <t>171 Busby Ln</t>
  </si>
  <si>
    <t>6701 Old Brownsville Rd</t>
  </si>
  <si>
    <t>Corpus Christi</t>
  </si>
  <si>
    <t>1288 Fostoria Rd</t>
  </si>
  <si>
    <t>Cleveland</t>
  </si>
  <si>
    <t>TX-6 &amp; Mesa Verde Dr</t>
  </si>
  <si>
    <t>3118 FM 85</t>
  </si>
  <si>
    <t>3545 Lone Star Cir</t>
  </si>
  <si>
    <t>2185 FM 622</t>
  </si>
  <si>
    <t>23843 CR 374</t>
  </si>
  <si>
    <t>437 FM 1903</t>
  </si>
  <si>
    <t>Greenville</t>
  </si>
  <si>
    <t>Battleground Speedway</t>
  </si>
  <si>
    <t>10627 Crosby Lynchburg Rd</t>
  </si>
  <si>
    <t>6727 Hudson Village Creek</t>
  </si>
  <si>
    <t>8826 TX-35</t>
  </si>
  <si>
    <t>12503 US 87</t>
  </si>
  <si>
    <t>2110 E CR 7300</t>
  </si>
  <si>
    <t>4761 CR 1000</t>
  </si>
  <si>
    <t>1711 Lawson Rd</t>
  </si>
  <si>
    <t>FM 3003 &amp; Daniels Chapel Rd</t>
  </si>
  <si>
    <t>101748 I-37</t>
  </si>
  <si>
    <t>1175 CR 202</t>
  </si>
  <si>
    <t>4399 E FM 2105</t>
  </si>
  <si>
    <t>7715 US 281</t>
  </si>
  <si>
    <t>7567 Seymour Hwy</t>
  </si>
  <si>
    <t>648 Selby Ln</t>
  </si>
  <si>
    <t>784 N McLennan Dr</t>
  </si>
  <si>
    <t>Elm Mott</t>
  </si>
  <si>
    <t>1633 FM 369</t>
  </si>
  <si>
    <t>199 Firestone Rd</t>
  </si>
  <si>
    <t>3499 I-35</t>
  </si>
  <si>
    <t>CR 104 &amp; FM 1450</t>
  </si>
  <si>
    <t>11570 N US 277</t>
  </si>
  <si>
    <t>6969 FM 117</t>
  </si>
  <si>
    <t>Address</t>
  </si>
  <si>
    <t>City</t>
  </si>
  <si>
    <t>Availability</t>
  </si>
  <si>
    <t>anytime</t>
  </si>
  <si>
    <t>daylight only</t>
  </si>
  <si>
    <t>Take a photograph of the marker produced by the Texas State Technical College on the corner of the coliseum.</t>
  </si>
  <si>
    <t>Take a picture of the NTK billboard.</t>
  </si>
  <si>
    <t>Take a picture of the Yello Belly billboard.</t>
  </si>
  <si>
    <t>Take a picture of the Thunder Alley Dragway billboard.</t>
  </si>
  <si>
    <t>Take a picture of the sign reading "The Highlands" at the entrance to the residential street.</t>
  </si>
  <si>
    <t>Take a picture of the Little River Dragway billboard.</t>
  </si>
  <si>
    <t>Take a picture of the Lubbock Dragway sign.</t>
  </si>
  <si>
    <t>Take a picture of the Paris Dragstrip sign.</t>
  </si>
  <si>
    <t>Take a picture of the sign for the Cedar Creek Dragway.</t>
  </si>
  <si>
    <t>Take a picture of the sign for the Silver Dollar Speedway.</t>
  </si>
  <si>
    <t>Take a picture of the Hill Country Kart Club sign on the small building.</t>
  </si>
  <si>
    <t>Take a picture of the sign for KAM Kartway.</t>
  </si>
  <si>
    <t>Take a picture of the kart track with the "Pit Pass Required" sign in the foreground.</t>
  </si>
  <si>
    <t>Take a picture of the sign for the Winnsboro Kary Speedway.</t>
  </si>
  <si>
    <t>Take a picture of one of the gate arms with the kart rider and "GCKI".</t>
  </si>
  <si>
    <t>Take a picture of the "Welcome Race Fans" sign WITH the "Route 66 Motor Speedway" sign VISIBLE in the background.</t>
  </si>
  <si>
    <t>Take a picture of the front gate, preferably with something that says "Driveway" in the background, but not required.</t>
  </si>
  <si>
    <t>Take a picture of the sign for Motorsport Ranch.</t>
  </si>
  <si>
    <t>Take a picture of the sign for Flight Schools USA.</t>
  </si>
  <si>
    <t>Take a picture of the sign for Edinburg Motorsports Park.</t>
  </si>
  <si>
    <t>Take a picture of the sign for Texas Motorplex.</t>
  </si>
  <si>
    <t>Take a picture for the entrance sign for Houston Motorsports Park.</t>
  </si>
  <si>
    <t>Take a picture of the building for Hennessey racing.</t>
  </si>
  <si>
    <t>Take a picture of the sign for Athens MX Park.</t>
  </si>
  <si>
    <t>Take a picture of the sign for Sulphur River Trails ATV Park.</t>
  </si>
  <si>
    <t>Take a picture of the sign for Sun City Extreme Off Road Park.</t>
  </si>
  <si>
    <t>Take a picture of the rebar San Felipe Park sign.</t>
  </si>
  <si>
    <t>Take a picture of the sign for Barnwell Mountain ORV Park.</t>
  </si>
  <si>
    <t>Take a picture of the sign for White Knuckle Ranch.</t>
  </si>
  <si>
    <t>Take a picture of the MARS Offroad MX Park sign.</t>
  </si>
  <si>
    <t>Take a picture of the Hidden Falls Adventure Park sign.</t>
  </si>
  <si>
    <t>On the road to the race park is a sign asking you to check in on Facebook for the Freestone MX park.  Take a picture of this sign OR anything that says Freestone MX Park.</t>
  </si>
  <si>
    <t>Take a picture of the old gas station.</t>
  </si>
  <si>
    <t>Take a picture of the sign for Mike's HobbyTown.</t>
  </si>
  <si>
    <t>In the back area of the parking lot is an old wood structure with Chaparral Raceway still painted on it.  Take a picture of the structure (match example photo).</t>
  </si>
  <si>
    <t>Take a picture of the sign for D&amp;D Hobby Shop.</t>
  </si>
  <si>
    <t>Take a picture of the sign for the Big Country Race Way.</t>
  </si>
  <si>
    <t>Take a picture of the sign for Oak Hill Raceway.</t>
  </si>
  <si>
    <t>Since the gate will most likely be closed, get a picture with the main race building in the background OR anything there which says Pine Valley Raceway.</t>
  </si>
  <si>
    <t>Take a picture of the sign in front of the Hangar 25 Air Museum OR take a picture of the T-33 jet on the side of the building.</t>
  </si>
  <si>
    <t>Take a picture of the Boyd Raceway sign.</t>
  </si>
  <si>
    <t>Take a picture of the sign on the gate with the I-30 Dragway logo.</t>
  </si>
  <si>
    <t>Take a picture pf the 'Welcome to Texana Raceway' sign.</t>
  </si>
  <si>
    <t>Take a picture of the HRA Motorsports sign.</t>
  </si>
  <si>
    <t>Take a picture of the Xtreme Raceway Park sign.</t>
  </si>
  <si>
    <t>Find and take a picture of the Grand Sport Speedway sign.</t>
  </si>
  <si>
    <t>Take a picture of the sign for Houston Raceway Park.</t>
  </si>
  <si>
    <t>Take a picture of the Texas Raceway sign.</t>
  </si>
  <si>
    <t>At the coordinates, find the small sign for 'Authorized Landing Site' and take a picture of it.</t>
  </si>
  <si>
    <t>Take a picture of any Rim Rock Raceway sign.</t>
  </si>
  <si>
    <t>Take a picture of the Penwell Knights Raceway sign.</t>
  </si>
  <si>
    <t>Take a picture of the sign for Alamo City Motorplex.</t>
  </si>
  <si>
    <t>Take a picture of the Harris Hill Raceway sign.</t>
  </si>
  <si>
    <t>Take a picture of the Eagles Canyon Raceway sign.</t>
  </si>
  <si>
    <t>Take a picture of the Texarkana 67 Speedway sign.</t>
  </si>
  <si>
    <t>Take a picture of the Rose Bowl Speedway sign.</t>
  </si>
  <si>
    <t>Take a picture of th sign for MSR Houston.</t>
  </si>
  <si>
    <t>Take a picture of the Gulf Coast Speedway sign with the cart on top.</t>
  </si>
  <si>
    <t>Take a picture of the sign for the Circuit of the Americas racetrack.</t>
  </si>
  <si>
    <t>Take a picture of the Abilene Speedway sign.</t>
  </si>
  <si>
    <t>Take a picture of the Amarillo Dragway sign.</t>
  </si>
  <si>
    <t>Take a picture of the Viper Speedway sign.</t>
  </si>
  <si>
    <t>Take a picture of the DFW speedway sign.</t>
  </si>
  <si>
    <t>Take a picture of the Grayson County Speedway sign.</t>
  </si>
  <si>
    <t>Take a picture of the South Texas Speedway sign.</t>
  </si>
  <si>
    <t>Take a picture of the sign for 105 Speedway.</t>
  </si>
  <si>
    <t>At the coordinates, take a picture of the large tower where the entrance for the Texas World Speedway used to be.</t>
  </si>
  <si>
    <t>Take a picture of the sign for the Big O Speedway.</t>
  </si>
  <si>
    <t>Take a picture of the sign which reads "The Speedway Club".</t>
  </si>
  <si>
    <t>Take a picture of the sign for the Shady Oaks Speedway.</t>
  </si>
  <si>
    <t>Take a picture of the FRed Lobster Fireworks Stand.</t>
  </si>
  <si>
    <t>Take a picture of the Super Bowl Speedway sign.</t>
  </si>
  <si>
    <t>Find the sign from the referene picture OR any sign which reads Battleground Speedway.</t>
  </si>
  <si>
    <t>Take a picture of the sign for the Lonestar Speedway.</t>
  </si>
  <si>
    <t>Take a picture of the sign for the Kennedale Speedway Park.</t>
  </si>
  <si>
    <t>Take a picture of the MOTORCYCLE on TOP of the sign at the listed coordinates.  Make sure the entire motorcycle is visibile and clear.</t>
  </si>
  <si>
    <t>Take a picture of the sign for the West Texas Raceway.</t>
  </si>
  <si>
    <t>Take a picture of the sign for Lubbock Motor Speedway.</t>
  </si>
  <si>
    <t>Take a picture of the faded sign for the Sleepy Hollow Raceway and be sure to get the Pennzoil logo in the picture since it's the only thing not completely faded.</t>
  </si>
  <si>
    <t>Take a picture of the entrance gate for Devil's Bowl.</t>
  </si>
  <si>
    <t>Take a picture of the sign on the fence which reads 201 Speedway OR anything else on the premises (without trespassing) which reads 201 Speedway.</t>
  </si>
  <si>
    <t>Take a picture of the sign for the I-37 Speedway (see refenence photo for correct sign).</t>
  </si>
  <si>
    <t>Take a picture of the ticket shack for the raceway.</t>
  </si>
  <si>
    <t>Take a picture of the sign for the Santa Rose Sports Arena.</t>
  </si>
  <si>
    <t>Take a picture of the sign for the 281 Raceway.</t>
  </si>
  <si>
    <t>Take a picture of the Texoma Motor Speedway sign on the side of the ticket shack.</t>
  </si>
  <si>
    <t>Take a picture of the old entry arch for the now-defunct Bellmead Raceway OR get a picture of any identifying sings within the raceway property.  If the gate is closed, do not trespass.</t>
  </si>
  <si>
    <t>Take a picture of the main sign near the entrance.</t>
  </si>
  <si>
    <t>Take a picture of the the 'Monarch' sign on the fuel tank.</t>
  </si>
  <si>
    <t xml:space="preserve">Take a picture of the entrance gate for BTPG and use caution as the local security can be a little zealous.  </t>
  </si>
  <si>
    <t>Take a picture of the entrance gate for the Cooper Tire Restaurant facility.</t>
  </si>
  <si>
    <t>Take a picture of the sign for the Goodyear Proving Grounds.</t>
  </si>
  <si>
    <t>Yello Belly Drag Strip originated in the early 1950’s when a number of adventurous young automobile enthusiasts began racing each other in the sandy river bottom of the Trinity River near Grand Prairie, Texas. The property owner, an eccentric millionaire, O.L.Nelms, was a frequent spectator and the racers prevailed upon him to build a drag strip so they could enjoy their hobby without the intervention of the local police who usually closed down their racing. Nelms did build an asphalt drag strip run by volunteers who enjoyed the activities. It was dubbed “Yello Belly Drag Strip”, a reference to Nelms’ opinion of their lack of bravery. In 1968 a young entrepreneur, Charlcie Townson, bought the property and began making improvements. She constructed a control tower with a public address system and start-to-finish lights, a lighted ticket booth, restrooms, a concession stand and parking lot lighting. No business sign existed until the present 20-foot tall electric sign was installed in 2004, identifying the business that has thrived at the same location for 60 years.</t>
  </si>
  <si>
    <t>Formerly a dragstip, this location saw thousands upon thousands of races.  Small town racetracks and dragways saw a loss of spectatorship in the early 2000s and many have closed down in the last 10-15 years.  Hallsville's owners sold the property around 2005 and it is now a housing development.  If you look at the main street down the center of the development, you'll notice how peculiarly straight, flat, and level it is.  The reason is because that's still the old dragstrip from the raceway.</t>
  </si>
  <si>
    <t>The H.O.T. Kart Club is a non-profit, member-owned and managed kart club that is focused on safety, family fun, and sportsmanship while promoting the sport of karting in the Central Texas area. Karts are very low to the ground with virtually no suspension. They range anywhere from 60” – 72” in length and 45” – 55” in width depending on what type. Again, depending on the style along with the different kind of motor, tires, etc., karts weight from 100lbs – 150lbs. The kart engine can have up to 30 horsepower and as little as 5. The “go-kart” phenomenon began in the late 1950s as a fun and reasonable form of motorsports with casual parking lot events rapidly growing into organized competition on purpose-built tracks. Since then, the sport has spread around the world, forming a true “grassroots” of motorsports and spawning a multi-billion dollar industry. While the “go” in the name has long since been dropped by those involved with the sport, karting (properly spelled with a “k”) has gone on to become a primary recreational activity for an estimated 100,000 plus Americans annually.</t>
  </si>
  <si>
    <t>Route 66 Motor Speedway is a high-banked clay oval 3/8 mile track. They run six classes of race cars including sprint cars, modifieds, limited modifieds, street stocks, limited late models and tuners. Providing a family-friendly atmosphere with full concessions and souvenir shop, they run from early May through late August each year, excluding holiday weekends. Plenty of parking is available with access for handicap and 18-wheelers. The track is located east of town 1-1/2 miles south of I-40 on Lakeside.</t>
  </si>
  <si>
    <t>A Country Club for motoring enthusiasts – including sports cars, race cars, and motorcycles. Established in 1996, the Ranch introduced and pioneered this new concept. Just as a golf country club centers its activities around a golf course, this club centers around a purpose-built road racing course. Two courses, actually, as a second road course has been added to the facility.  Think of MotorSport Ranch as a place that its members go to satisfy that “need for speed”. Many people own a sports or high performance car, or even a vintage race car. The Ranch is a place to explore the potential of these cars and for the drivers to develop and practice their skills. The Ranch offers convenience and accessibility for its members who do are able to treat performance driving as a sport or a hobby.</t>
  </si>
  <si>
    <t>The Texas Motorplex is a quarter mile drag racing facility located in Ennis, Texas, 40 miles south of downtown Dallas. Built in 1986 by former funny car driver Billy Meyer, the Motorplex was the first National Hot Rod Association (NHRA) "super track." It annually hosts the AAA Texas NHRA FallNationals each October, when hundreds of professional and amateur drag racers compete for over $2 million in prize money.  The Texas Motorplex was the first all-concrete stadium-style drag racing facility ever constructed. Built in 1986, The Texas Motorplex has been the place of many drag racing milestones and world record performances. It hosts a number of racing and car show events between March and November each year and also features the Champions Club – an 11,000-square-foot facility – that serves fully catered events throughout the year.</t>
  </si>
  <si>
    <t>Barnwell Mountain Recreational Area is located five miles north of Gilmer, TX on State Highway 155. Gilmer is home of the nationally famous Yamboree.  BMRA is open every weekend from noon Thursday until 6:00PM Sunday unless otherwise noted on the park website. BMRA is the Texas Motorized Trail Coalition's first property and was officially opened in July 2000. It has become one of the premier off-highway parks in the United States. BMRA is one of the largest projects funded principally using the Recreational Trails Program grant process. Some of BMRA's amenities include full shower and bath facilities, several vault toilets throughout the property, rental cabins, and a well-marked trail system utilizing unobtrusive trail signage. These signs are now being used at many off-road facilities.</t>
  </si>
  <si>
    <t>The Big Country Race Way (formerly Abilene Dragstrip) is a 1/8 mile drag strip in located just west of Abilene, Texas on Interstate 20. A NHRA sanctioned facility, they are also a full-service racing facility that caters to sponsors, the drag racing participant and fans.  The track features covered seating, state-of-the-art timing equipment, paved parking, lighting and on-site fuel sales along with other amenities. The track received the Division 4 Summit Super Series Track of the Year award in 2010.</t>
  </si>
  <si>
    <t>GrandSport is only 29 miles south of downtown Houston on the I-45. In addition to a fun, challenging track design there are many hotels, service stations and restaurants close by to service GrandSports patrons with special rates. The super smooth 1.4 mile road course track itself has a 14 acre concrete paddock, a member clubhouse sun/rain awnings and full bathroom facility plus much more.</t>
  </si>
  <si>
    <t>Texarkana, AR</t>
  </si>
  <si>
    <t>Spending a day at the racetrack is a lively, exciting way to bond with your family. At 67 Speedway of Texarkana, they host a variety of well-known races, including the American Sprint Car Series (ASCS), to bring community members together. Fridays and Saturdays are the big days at their quarter-mile dirt racetrack in Texarkana, AR, hosting everything from Friday night races to family days and sponsored events.  This is the only rally bonus OUTSIDE OF TEXAS.</t>
  </si>
  <si>
    <t>Circuit of The Americas is the premier destination for world-class motorsports and entertainment in the United States. Set on 1,500 acres in the rolling hills just outside downtown Austin, it has a 3.41-mile racetrack that was designed to challenge the world's most exacting competitors. The 20-turn, counterclockwise circuit takes advantage of the naturally undulating landscape, including an intimidating 133-foot hill at Turn 1. It is home to the only Formula 1 and MotoGP races in the country — the UNITED STATES GRAND PRIX and Red Bull Grand Prix of The Americas — and has played host to ESPN's X Games, the FIA World Endurance Championship, IMSA WeatherTech SportsCar Championship, Pirelli World Challenge and more. Construction of Circuit of The Americas began in 2010 and was funded entirely using private money. Today, COTA contributes almost $1 billion in economic impact to Central Texas through increased tourism and annual operations.</t>
  </si>
  <si>
    <t>Texas World Speedway was a motorsport venue located in College Station, Texas. The track was one of only eight superspeedways of two miles (3.2 km) or greater in the United States used for racing, the others being Indianapolis, Daytona, Pocono, Talladega, Ontario (California), Auto Club, and Michigan (there are several tracks of similar size used for vehicle testing). The track was located on approximately 600 acres on State Highway 6. There was a 2-mile oval, and several road course configurations. The full oval configuration was closely related to that of Michigan and was often considered the latter's sister track, featuring steeper banking, at 22 degrees in the turns, 12 degrees at the start/finish line, and only 2 degrees along the backstretch, compared to Michigan's respective 18, 12, and 5 degrees. The last major race occurred at the track in 1981. The track was used by amateur racing clubs such as the SCCA, NASA, Porsche Club of America, Corinthian Vintage Auto Racing, CMRA, driving schools and car clubs, as well as hosting music concerts and the like. The track was abandoned years ago and is slowly being cleared for new residential development.  The main entrance is no longer here and has been replaced by a decorative tower for the new subdivision.</t>
  </si>
  <si>
    <t>Texas Motor Speedway is a speedway located in the northernmost portion of the U.S. city of Fort Worth, Texas – the portion located in Denton County, Texas. The reconfigured track measures 1.44 miles  with banked 20° in turns 1 and 2 and banked 24° in turns 3 and 4. Texas Motor Speedway is a quad-oval design, where the front straightaway juts outward slightly. The track layout is similar to Atlanta Motor Speedway and Charlotte Motor Speedway. The track is owned by Speedway Motorsports, Inc.</t>
  </si>
  <si>
    <t>What is Fred Lobster?  We’re not exactly sure.  What we do know is that the Fred Lobster 100 will be held at the Fred Lobster International Raceway the weekend prior to the rally (had I known this prior to scheduling the rally dates, I would have bumped the whole event back a week).  The racetrack barely qualifies for that name and the race cars in the event are probably the only heaps and wrecks they could find that would run at the local auto junk yard.  Nevertheless, there’s some funny history here.  Having read half the book on the history of Fred Lobster (it’s weird), what I do know is that the owner is a character and is always in search of another beer.  Anyhow, this place was just too good NOT to put in the rally and although it’ll be quiet and deserted when you get there, maybe you can stop in the gift shop for a sticker (see bonus STICK).</t>
  </si>
  <si>
    <t>STICK</t>
  </si>
  <si>
    <t>Fred Lobster Store</t>
  </si>
  <si>
    <t>There are several stickers available on the Fred Lobster website.  Only 3 of the 4 qualify for this bonus (see reference photo).  We have no idea of their stock, availability, or shipping times, so you might not want to delay on this.  This bonus is worth 300 pitstop credits BUT you CANNOT use it as your first bonus after the START bonus.</t>
  </si>
  <si>
    <t>Heart O' Texas Speedway</t>
  </si>
  <si>
    <t>Monarch Motor Speedway is home to an exciting 1/4”-mile red clay oval racetrack that holds various races and events throughout the year for sprint cars, tuners, factory stocks, demolition derbies, monster trucks, and so much more. Enjoy a large time with friends and family while watching local semi-professional and professional drivers race to the finish line.</t>
  </si>
  <si>
    <t>Bridgestone tires are developed by using computer simulations and indoor tests and then evaluates tire performances by driving tests on various roads and driving conditions.  With ten locations in eight countries around the world, Bridgestone proving grounds play an indispensable role in tire development.  Texas is a major testing center for their products due to its year-round warm and dry climate.  Bridgestone was founded in Japan.</t>
  </si>
  <si>
    <t>The Cooper name has a proud and storied heritage that goes back more than 100 years to 1914, when brothers-in-law John F. Schaefer and Claude E. Hart purchased M and M Manufacturing Company in Akron, producing tire patches, tire cement and tire repair kits. A year later, Schaefer and Hart purchased The Giant Tire &amp; Rubber Company of Akron, a tire rebuilding business, and two years later moved the business to Findlay, Ohio. The origins of the Cooper name go back to 1920, when Ira J. Cooper, a director for the company Schaefer and Hart, formed the Cooper Corporation. The company grew in subsequent years through mergers, acquisitions and expanding sales. During World War II, the company demonstrated its flexibility and patriotism by converting its “hard goods” department to wartime production. The firm changed its name to Cooper Tire &amp; Rubber Company in 1946 and by July 11, 1960, the company became a publicly held corporation and was listed on the New York Stock Exchange. Throughout the next five decades, the company expanded its products, manufacturing plants, distribution system and marketplace. The company joined the ranks of Fortune 500 companies in 1983 as one of the largest industrial companies in the United States. This location in Pearsall, TX is only one of two testing facilities in the US and one of five in the whole world.</t>
  </si>
  <si>
    <t>This 5,800-acre site opened in the early 1960s, and was the primary testing grounds for BF Goodrich. In 2005 it was taken over by a consortium of private and state organizations, including Texas A&amp;M, and is now called the Pecos Research and Testing Center. Onsite are nine separate test tracks, including a circular track that is nine miles in circumference, making it one of the largest in the country. Activities now seem to be related mostly to security testing and training, and the site’s primary asset seems to be its remoteness. Recent tests have involved large-scale explosive-related testing conducted by the Rocky Mountain Scientific Lab and Applied Research Associates.  It is no longer used as a tire company test track.</t>
  </si>
  <si>
    <t>Goodyear is one of the world’s largest tire companies. It employs about 64,000 people and manufactures its products in 47 facilities in 21 countries around the world. Goodyear has held its testing facility in San Angelo, TX for over 75 years. The company established its largest tire evaluation center in 1944 in San Angelo and built its first test surface there in 1957. The San Angelo Proving Grounds facility, with an assortment of tracks and test labs, provides the company with the ability to conduct extensive on- and off-road testing. The San Angelo facility covers 7,250 acres and includes 58 miles of roads and track, 14 miles of fence and more than 200 test vehicles. Associates there test approximately 20,000 tires annually. There are 53 different test surfaces, ranging from asphalt and concrete to bricks, blocks, dirt, mud and more.</t>
  </si>
  <si>
    <t>Uvalde Proving Grounds - UPG is home to Continental Tire R&amp;D North America and sits on over 5,500 acres at the base of the Texas Hill Country in Uvalde, Texas. Located 85 miles southwest of San Antonio, UPG is ideal for year-round testing. Consisting of over 30 tracks and specialty areas, UPG has a comprehensive offering available for external testing and emerging markets such ADAS and EV development in a highly secure and private location. Uvalde's variety of test courses are excellent for improved tire testing, while also offering an array of test courses for the automotive industry. Tests such as automotive component testing as well as overall vehicle construction and vehicle handling can be conducted in controlled environments. This extensive proving grounds facility provides Continental Tire North America, Inc. Research and Development personnel with valuable tire performance test data that helps build better tires. Testing performed on-site by automotive companies can provide extensive data on vehicle construction, handling and automotive components.</t>
  </si>
  <si>
    <t>Hailed as the Southwest's most famous dirt track, Devil's Bowl Speedway is the premier venue for racing entertainment. A high banked half-mile with tacky black clay, the track is a unique D shape with the curve on the back straight fifteen feet higher than the front. This purposely designed aspect gives the 10,000 seats in the grandstands an unobstructed view of the entire track. Among those seats are 1,000 reserved seats located on the finish line, another 1,500 upper deck reserved seats available for special events and six air-conditioned suites located on the third floor of the tower that can be rented which hold up to 10 people.</t>
  </si>
  <si>
    <t>Bonus Code</t>
  </si>
  <si>
    <t>Bonus Name</t>
  </si>
  <si>
    <t>Value</t>
  </si>
  <si>
    <t>App/Den</t>
  </si>
  <si>
    <t>Approved</t>
  </si>
  <si>
    <t>Sequence</t>
  </si>
  <si>
    <t>Points</t>
  </si>
  <si>
    <t>Credits</t>
  </si>
  <si>
    <t>Desc</t>
  </si>
  <si>
    <t>New Credit Value</t>
  </si>
  <si>
    <t>Available Credit</t>
  </si>
  <si>
    <t>Credit</t>
  </si>
  <si>
    <t>Requirement</t>
  </si>
  <si>
    <t>Descriptive Notes</t>
  </si>
  <si>
    <t>XEAT1</t>
  </si>
  <si>
    <t>XEAT2</t>
  </si>
  <si>
    <t>XSLP1</t>
  </si>
  <si>
    <t>Friday Meal Bonus</t>
  </si>
  <si>
    <t>Saturday Meal Bonus</t>
  </si>
  <si>
    <t>Friday April 29, 2022</t>
  </si>
  <si>
    <t>Saturday April 30, 2022</t>
  </si>
  <si>
    <t>Submit this bonus with a meal timer of 45 minutes or more along with a photograph of a receipt from a restaurant showing food purchased.</t>
  </si>
  <si>
    <t>Rest Bonus</t>
  </si>
  <si>
    <t>Fri Apr 29 7:30 - Sat Apr 30 6:30 AM</t>
  </si>
  <si>
    <t>Submit this bonus with a rest time of 240-480 minutes (or more) along with a rest start and rest end receipt.  Denote which receipt is start and which is end.</t>
  </si>
  <si>
    <t>Increase your rest bonus times 2 to the power of the number of meal bonuses successfully claimed.</t>
  </si>
  <si>
    <t>XTRKR</t>
  </si>
  <si>
    <t>Spotwalla Bonus</t>
  </si>
  <si>
    <t>Submit a link to a Spotwalla trip for the rally (Apr 29-30, 2022) and sign up your device to the rally public page on Spotwalla.</t>
  </si>
  <si>
    <t>pre-rally</t>
  </si>
  <si>
    <t>2 points per minute times 2 to the power of the number of meal bonuses claimed</t>
  </si>
  <si>
    <t>START</t>
  </si>
  <si>
    <t>Start Bonus</t>
  </si>
  <si>
    <t>5:30 AM Fri Apr 29</t>
  </si>
  <si>
    <t xml:space="preserve">Obtain a dated business receipt with a time no earlier than 5:30 AM Friday April 29. </t>
  </si>
  <si>
    <t>Popular in the 70s and 80s as a race venue, this racetrack was originally a small airstrip in the 60s and 70s.  It's lack of close proximity to El Paso meant the airstrip struggled to survive but there evidently was a need for long stretches of quality, flat roadway for racing.</t>
  </si>
  <si>
    <t>NTK is member owned racing facility featuring a .5 mile asphalt track with 9 turns. Members have unlimited use of the track.  They hold over 18 organized racing events at this location every year.</t>
  </si>
  <si>
    <t>Little River Dragway is the oldest continually operating IHRA sanctioned drag strip in Texas and possibly in the entire USA. It is located 8 miles south of Temple in Little River/Academy. Every week is a race &amp; car show combined. Some of the employees have worked there for decades, manning the weekly races on Friday nights and Saturday afternoons and nights.</t>
  </si>
  <si>
    <t>Driveway Austin was conceived and designed by Bill Dollahite, a professional race driver with over 25 years of world-class racing experience.  Bill created this famous track by combining some of the most interesting and challenging racing corners from around the world to create an unparalleled training and fun circuit in Austin, Texas.  Unfortunately, like many business, it was wrecked due to COVID and draconian health policies by Austin area government leaders and is no longer open.</t>
  </si>
  <si>
    <t>Mike's is one of the few locations still open that caters specifically to hobby enthusiasts, especially RC car fans.  He has been serving his area for 30 years.</t>
  </si>
  <si>
    <t>The historic Rosebowl Speedyway in Winona, Texas fell victim to the bulldozer as it was recast as the Rosebowl Amphitheater. Originally opened in 1970's, the Rosebowl Speedway was one of the oldest dirt tracks in the area, hosting races until it closed several years ago for remodeling and then never came back, optioning the become amphitheator.</t>
  </si>
  <si>
    <t>The track opened in 1963 as a 1/8 mile paved oval, operating in this form until 1988. It operated as a 1/8 mile dirt oval from 1989-1996. In 1997, it expanded to a 1/6 mile dirt oval, operating in this form until around 2003-2004, when it shut down.  The track also operated as Amarillo Modified Midget Raceway and Viper Speedway.</t>
  </si>
  <si>
    <t>The Big O Speedway.  Ask yourself, how many beers did they have the night they thought up this name for the track?  Judging by the photographs on their website, their TTR is pretty high (tooth-to-tattoo ratio).  They have races every Saturday night and every other Friday.  Unlike the Texas Motorplex not too far west of here, you have to get off the beaten path a little to make it to the Big O.  Their 5/16-mile (didn’t know they could do fractions) high-banked dirt racetrack is considered to be the fastest in Texas.  Not sure who the official declarer of fastest in Texas may be, but maybe they’re confusing making speed (meth) versus making speed (in a racecar).</t>
  </si>
  <si>
    <t>Near the coordinates given, take a picture of the "Pecos RTC" sign.</t>
  </si>
  <si>
    <t>The Heart O' Texas Fair Complex, now known as the Extraco Events Center, is located in Waco, Texas. It was once the prime basketball facility for Baylor University. The H.O.T Coliseum was constructed in the early 1950s. The Coliseum remained home to Bears basketball, and Waco's largest concert venue, until Ferrell Center was built in 1988. The event center has also contained an inside dirt racing track. The Heart O' Texas Fair &amp; Rodeo, held for a week in October, is its largest attraction of the year, hosting a PRCA rodeo event and accompanying fair, which attract hundreds of thousands.</t>
  </si>
  <si>
    <t>Shady Oaks Speedway first opened in 1986, as a 1/3 mile paper clip shaped track, The track did open and close on 3 occasions, the last time under the ownership of Bobby and Rosemary Stacy.
The track was a popular choice with spectators, fronting up to take in the Sprintcars, Modified's  and other divisions.
The owners closed the venue in 2017 and sold the property. The track is currently being maintained in the hope it may be leased out to another promoter.</t>
  </si>
  <si>
    <t>Take a  picture of the sign at the entrance of the Uvalde Proving Grounds.</t>
  </si>
  <si>
    <t>At some point in the rally, after you start (but not first bonus after you start) but before you finish, submit a photograph of one(1) of the 3 stickers shown attached to your motorcycle.  You don't have to permanently attach it, but if you do claim this bonus, the sticker has to be still on your motorcycle AT THE FINISH in whatever manner you attach it.  Yes, your flag must be in the photo.</t>
  </si>
  <si>
    <t>Rest Minutes You Plan To Take</t>
  </si>
  <si>
    <t>Total Score</t>
  </si>
  <si>
    <t>Are you doing SPOT bonus (XTRKR) Y or N?</t>
  </si>
  <si>
    <t>What is the score helper?  Since the math for the scoring scheme may be a little tricky for some, we made it easy for you.  Simply enter the bonus code IN THE ORDER YOU'LL CLAIM THEM, and the scoring helper does that adding for you.  If you claim the sleep bonus (XSLP1), be sure to remember to enter the number of rest minutes at the top of the score sheet.  Also, enter "Y" in the square at the top if you will be submitting your Spotwalla link for bonus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</si>
</sst>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8" x14ac:knownFonts="1">
    <font>
      <sz val="11"/>
      <color theme="1"/>
      <name val="Calibri"/>
      <family val="2"/>
      <scheme val="minor"/>
    </font>
    <font>
      <sz val="10"/>
      <color theme="1"/>
      <name val="Calibri"/>
      <family val="2"/>
      <scheme val="minor"/>
    </font>
    <font>
      <b/>
      <sz val="28"/>
      <color theme="1"/>
      <name val="Calibri"/>
      <family val="2"/>
      <scheme val="minor"/>
    </font>
    <font>
      <b/>
      <sz val="11"/>
      <color theme="1"/>
      <name val="Calibri"/>
      <family val="2"/>
      <scheme val="minor"/>
    </font>
    <font>
      <sz val="16"/>
      <color theme="1"/>
      <name val="Calibri"/>
      <family val="2"/>
      <scheme val="minor"/>
    </font>
    <font>
      <sz val="12"/>
      <color theme="1"/>
      <name val="Calibri"/>
      <family val="2"/>
      <scheme val="minor"/>
    </font>
    <font>
      <b/>
      <sz val="10"/>
      <color theme="1"/>
      <name val="Calibri"/>
      <family val="2"/>
      <scheme val="minor"/>
    </font>
    <font>
      <b/>
      <sz val="9"/>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s>
  <cellStyleXfs count="1">
    <xf numFmtId="0" fontId="0" fillId="0" borderId="0"/>
  </cellStyleXfs>
  <cellXfs count="36">
    <xf numFmtId="0" fontId="0" fillId="0" borderId="0" xfId="0"/>
    <xf numFmtId="0" fontId="0" fillId="0" borderId="0" xfId="0" applyProtection="1">
      <protection hidden="1"/>
    </xf>
    <xf numFmtId="0" fontId="0" fillId="2" borderId="0" xfId="0" applyFill="1" applyBorder="1" applyProtection="1">
      <protection hidden="1"/>
    </xf>
    <xf numFmtId="0" fontId="0" fillId="0" borderId="0" xfId="0" applyAlignment="1" applyProtection="1">
      <protection hidden="1"/>
    </xf>
    <xf numFmtId="0" fontId="0" fillId="5" borderId="0" xfId="0" applyFill="1" applyBorder="1" applyAlignment="1" applyProtection="1">
      <alignment horizontal="center"/>
      <protection hidden="1"/>
    </xf>
    <xf numFmtId="0" fontId="0" fillId="5" borderId="0" xfId="0" applyFill="1" applyBorder="1" applyProtection="1">
      <protection hidden="1"/>
    </xf>
    <xf numFmtId="0" fontId="5" fillId="5" borderId="0" xfId="0" applyFont="1" applyFill="1" applyBorder="1" applyAlignment="1" applyProtection="1">
      <alignment wrapText="1"/>
      <protection hidden="1"/>
    </xf>
    <xf numFmtId="0" fontId="0" fillId="5" borderId="0" xfId="0" applyFill="1" applyBorder="1" applyAlignment="1" applyProtection="1">
      <protection hidden="1"/>
    </xf>
    <xf numFmtId="2" fontId="0" fillId="5" borderId="0" xfId="0" applyNumberFormat="1" applyFill="1" applyBorder="1" applyProtection="1">
      <protection hidden="1"/>
    </xf>
    <xf numFmtId="0" fontId="0" fillId="6" borderId="0" xfId="0" applyFill="1" applyProtection="1">
      <protection hidden="1"/>
    </xf>
    <xf numFmtId="0" fontId="0" fillId="5" borderId="0" xfId="0" applyFill="1" applyProtection="1">
      <protection hidden="1"/>
    </xf>
    <xf numFmtId="0" fontId="0" fillId="2" borderId="0" xfId="0" applyFill="1" applyBorder="1" applyAlignment="1" applyProtection="1">
      <protection hidden="1"/>
    </xf>
    <xf numFmtId="0" fontId="1" fillId="2" borderId="0" xfId="0" applyFont="1" applyFill="1" applyBorder="1" applyProtection="1">
      <protection hidden="1"/>
    </xf>
    <xf numFmtId="0" fontId="1" fillId="5" borderId="0" xfId="0" applyFont="1" applyFill="1" applyBorder="1" applyProtection="1">
      <protection hidden="1"/>
    </xf>
    <xf numFmtId="0" fontId="2" fillId="5" borderId="0" xfId="0" applyFont="1" applyFill="1" applyBorder="1" applyAlignment="1" applyProtection="1">
      <alignment horizontal="center" vertical="center"/>
      <protection hidden="1"/>
    </xf>
    <xf numFmtId="0" fontId="6"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wrapText="1"/>
      <protection hidden="1"/>
    </xf>
    <xf numFmtId="0" fontId="7" fillId="2" borderId="0" xfId="0" applyFont="1" applyFill="1" applyAlignment="1" applyProtection="1">
      <alignment horizontal="center" vertical="center" wrapText="1"/>
      <protection hidden="1"/>
    </xf>
    <xf numFmtId="0" fontId="0" fillId="4" borderId="0" xfId="0" applyFill="1" applyAlignment="1" applyProtection="1">
      <alignment horizontal="center"/>
      <protection hidden="1"/>
    </xf>
    <xf numFmtId="0" fontId="0" fillId="4" borderId="0" xfId="0" applyFill="1" applyAlignment="1" applyProtection="1">
      <alignment wrapText="1"/>
      <protection hidden="1"/>
    </xf>
    <xf numFmtId="0" fontId="0" fillId="4" borderId="0" xfId="0" applyFill="1" applyProtection="1">
      <protection hidden="1"/>
    </xf>
    <xf numFmtId="0" fontId="0" fillId="6" borderId="0" xfId="0" applyFill="1" applyAlignment="1" applyProtection="1">
      <alignment horizontal="center"/>
      <protection hidden="1"/>
    </xf>
    <xf numFmtId="0" fontId="0" fillId="0" borderId="0" xfId="0" applyAlignment="1" applyProtection="1">
      <alignment horizontal="center"/>
      <protection hidden="1"/>
    </xf>
    <xf numFmtId="0" fontId="0" fillId="0" borderId="0" xfId="0" applyFill="1" applyProtection="1">
      <protection hidden="1"/>
    </xf>
    <xf numFmtId="0" fontId="5" fillId="3" borderId="6" xfId="0" applyFont="1" applyFill="1" applyBorder="1" applyAlignment="1" applyProtection="1">
      <alignment horizontal="center" wrapText="1"/>
      <protection locked="0"/>
    </xf>
    <xf numFmtId="0" fontId="0" fillId="3" borderId="6" xfId="0" applyFill="1" applyBorder="1" applyAlignment="1" applyProtection="1">
      <alignment horizontal="center"/>
      <protection locked="0"/>
    </xf>
    <xf numFmtId="0" fontId="0" fillId="3" borderId="1" xfId="0" applyFill="1" applyBorder="1" applyProtection="1">
      <protection locked="0"/>
    </xf>
    <xf numFmtId="0" fontId="0" fillId="0" borderId="0" xfId="0" applyAlignment="1" applyProtection="1"/>
    <xf numFmtId="164" fontId="0" fillId="0" borderId="0" xfId="0" applyNumberFormat="1" applyAlignment="1" applyProtection="1"/>
    <xf numFmtId="0" fontId="2" fillId="7" borderId="7" xfId="0" applyFont="1" applyFill="1" applyBorder="1" applyAlignment="1" applyProtection="1">
      <alignment horizontal="center" vertical="center"/>
      <protection hidden="1"/>
    </xf>
    <xf numFmtId="0" fontId="2" fillId="7" borderId="2" xfId="0" applyFont="1" applyFill="1" applyBorder="1" applyAlignment="1" applyProtection="1">
      <alignment horizontal="center" vertical="center"/>
      <protection hidden="1"/>
    </xf>
    <xf numFmtId="0" fontId="2" fillId="7" borderId="4" xfId="0" applyFont="1" applyFill="1" applyBorder="1" applyAlignment="1" applyProtection="1">
      <alignment horizontal="center" vertical="center"/>
      <protection hidden="1"/>
    </xf>
    <xf numFmtId="0" fontId="2" fillId="7" borderId="5" xfId="0" applyFont="1" applyFill="1" applyBorder="1" applyAlignment="1" applyProtection="1">
      <alignment horizontal="center" vertical="center"/>
      <protection hidden="1"/>
    </xf>
    <xf numFmtId="0" fontId="4" fillId="7" borderId="0" xfId="0" applyFont="1" applyFill="1" applyAlignment="1" applyProtection="1">
      <alignment horizontal="left" wrapText="1"/>
      <protection hidden="1"/>
    </xf>
    <xf numFmtId="0" fontId="1" fillId="2" borderId="0" xfId="0" applyFont="1" applyFill="1" applyBorder="1" applyAlignment="1" applyProtection="1">
      <alignment horizontal="center" wrapText="1"/>
      <protection hidden="1"/>
    </xf>
    <xf numFmtId="0" fontId="1" fillId="2" borderId="3" xfId="0" applyFont="1" applyFill="1" applyBorder="1" applyAlignment="1" applyProtection="1">
      <alignment horizontal="center" wrapText="1"/>
      <protection hidden="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4000F-CCA2-4454-9C25-4D769B3F5C95}">
  <sheetPr codeName="Sheet2"/>
  <dimension ref="A1:K144"/>
  <sheetViews>
    <sheetView tabSelected="1" workbookViewId="0">
      <selection activeCell="A41" sqref="A41"/>
    </sheetView>
  </sheetViews>
  <sheetFormatPr defaultRowHeight="14.4" x14ac:dyDescent="0.3"/>
  <cols>
    <col min="1" max="1" width="8.88671875" style="27"/>
    <col min="2" max="2" width="47.109375" style="27" customWidth="1"/>
    <col min="3" max="3" width="11.88671875" style="28" customWidth="1"/>
    <col min="4" max="4" width="11.6640625" style="28" customWidth="1"/>
    <col min="5" max="5" width="30.33203125" style="27" customWidth="1"/>
    <col min="6" max="6" width="24.88671875" style="27" customWidth="1"/>
    <col min="7" max="7" width="11.5546875" style="27" customWidth="1"/>
    <col min="8" max="8" width="53.44140625" style="27" customWidth="1"/>
    <col min="9" max="9" width="35.77734375" style="27" customWidth="1"/>
    <col min="10" max="10" width="8.88671875" style="27"/>
    <col min="11" max="16384" width="8.88671875" style="3"/>
  </cols>
  <sheetData>
    <row r="1" spans="1:10" x14ac:dyDescent="0.3">
      <c r="A1" s="27" t="s">
        <v>48</v>
      </c>
      <c r="B1" s="27" t="s">
        <v>660</v>
      </c>
      <c r="C1" s="28" t="s">
        <v>49</v>
      </c>
      <c r="D1" s="28" t="s">
        <v>50</v>
      </c>
      <c r="E1" s="27" t="s">
        <v>529</v>
      </c>
      <c r="F1" s="27" t="s">
        <v>530</v>
      </c>
      <c r="G1" s="27" t="s">
        <v>531</v>
      </c>
      <c r="H1" s="27" t="s">
        <v>664</v>
      </c>
      <c r="I1" s="27" t="s">
        <v>665</v>
      </c>
      <c r="J1" s="27" t="s">
        <v>658</v>
      </c>
    </row>
    <row r="2" spans="1:10" x14ac:dyDescent="0.3">
      <c r="A2" s="27" t="s">
        <v>102</v>
      </c>
      <c r="B2" s="27" t="s">
        <v>278</v>
      </c>
      <c r="C2" s="28">
        <v>31.53764</v>
      </c>
      <c r="D2" s="28">
        <v>-97.18665</v>
      </c>
      <c r="E2" s="27" t="s">
        <v>381</v>
      </c>
      <c r="F2" s="27" t="s">
        <v>103</v>
      </c>
      <c r="G2" s="27" t="s">
        <v>532</v>
      </c>
      <c r="H2" s="27" t="s">
        <v>534</v>
      </c>
      <c r="I2" s="27" t="s">
        <v>696</v>
      </c>
      <c r="J2" s="27">
        <v>711</v>
      </c>
    </row>
    <row r="3" spans="1:10" x14ac:dyDescent="0.3">
      <c r="A3" s="27" t="s">
        <v>104</v>
      </c>
      <c r="B3" s="27" t="s">
        <v>277</v>
      </c>
      <c r="C3" s="28">
        <v>33.312632000000001</v>
      </c>
      <c r="D3" s="28">
        <v>-97.179772999999997</v>
      </c>
      <c r="E3" s="27" t="s">
        <v>382</v>
      </c>
      <c r="F3" s="27" t="s">
        <v>105</v>
      </c>
      <c r="G3" s="27" t="s">
        <v>533</v>
      </c>
      <c r="H3" s="27" t="s">
        <v>535</v>
      </c>
      <c r="I3" s="27" t="s">
        <v>688</v>
      </c>
      <c r="J3" s="27">
        <v>210</v>
      </c>
    </row>
    <row r="4" spans="1:10" x14ac:dyDescent="0.3">
      <c r="A4" s="27" t="s">
        <v>106</v>
      </c>
      <c r="B4" s="27" t="s">
        <v>17</v>
      </c>
      <c r="C4" s="28">
        <v>32.749980000000001</v>
      </c>
      <c r="D4" s="28">
        <v>-96.932277999999997</v>
      </c>
      <c r="E4" s="27" t="s">
        <v>383</v>
      </c>
      <c r="F4" s="27" t="s">
        <v>18</v>
      </c>
      <c r="G4" s="27" t="s">
        <v>533</v>
      </c>
      <c r="H4" s="27" t="s">
        <v>536</v>
      </c>
      <c r="I4" s="27" t="s">
        <v>626</v>
      </c>
      <c r="J4" s="27">
        <v>170</v>
      </c>
    </row>
    <row r="5" spans="1:10" x14ac:dyDescent="0.3">
      <c r="A5" s="27" t="s">
        <v>107</v>
      </c>
      <c r="B5" s="27" t="s">
        <v>279</v>
      </c>
      <c r="C5" s="28">
        <v>31.82508</v>
      </c>
      <c r="D5" s="28">
        <v>-106.132786</v>
      </c>
      <c r="E5" s="27" t="s">
        <v>384</v>
      </c>
      <c r="F5" s="27" t="s">
        <v>108</v>
      </c>
      <c r="G5" s="27" t="s">
        <v>533</v>
      </c>
      <c r="H5" s="27" t="s">
        <v>537</v>
      </c>
      <c r="I5" s="27" t="s">
        <v>687</v>
      </c>
      <c r="J5" s="27">
        <v>699</v>
      </c>
    </row>
    <row r="6" spans="1:10" x14ac:dyDescent="0.3">
      <c r="A6" s="27" t="s">
        <v>109</v>
      </c>
      <c r="B6" s="27" t="s">
        <v>280</v>
      </c>
      <c r="C6" s="28">
        <v>32.534101</v>
      </c>
      <c r="D6" s="28">
        <v>-94.588925000000003</v>
      </c>
      <c r="E6" s="27" t="s">
        <v>385</v>
      </c>
      <c r="F6" s="27" t="s">
        <v>110</v>
      </c>
      <c r="G6" s="27" t="s">
        <v>532</v>
      </c>
      <c r="H6" s="27" t="s">
        <v>538</v>
      </c>
      <c r="I6" s="27" t="s">
        <v>627</v>
      </c>
      <c r="J6" s="27">
        <v>419</v>
      </c>
    </row>
    <row r="7" spans="1:10" x14ac:dyDescent="0.3">
      <c r="A7" s="27" t="s">
        <v>111</v>
      </c>
      <c r="B7" s="27" t="s">
        <v>57</v>
      </c>
      <c r="C7" s="28">
        <v>30.959458000000001</v>
      </c>
      <c r="D7" s="28">
        <v>-97.348847000000006</v>
      </c>
      <c r="E7" s="27" t="s">
        <v>386</v>
      </c>
      <c r="F7" s="27" t="s">
        <v>387</v>
      </c>
      <c r="G7" s="27" t="s">
        <v>533</v>
      </c>
      <c r="H7" s="27" t="s">
        <v>539</v>
      </c>
      <c r="I7" s="27" t="s">
        <v>689</v>
      </c>
      <c r="J7" s="27">
        <v>247</v>
      </c>
    </row>
    <row r="8" spans="1:10" x14ac:dyDescent="0.3">
      <c r="A8" s="27" t="s">
        <v>112</v>
      </c>
      <c r="B8" s="27" t="s">
        <v>281</v>
      </c>
      <c r="C8" s="28">
        <v>33.635829000000001</v>
      </c>
      <c r="D8" s="28">
        <v>-101.65393299999999</v>
      </c>
      <c r="E8" s="27" t="s">
        <v>388</v>
      </c>
      <c r="F8" s="27" t="s">
        <v>113</v>
      </c>
      <c r="G8" s="27" t="s">
        <v>532</v>
      </c>
      <c r="H8" s="27" t="s">
        <v>540</v>
      </c>
      <c r="J8" s="27">
        <v>489</v>
      </c>
    </row>
    <row r="9" spans="1:10" x14ac:dyDescent="0.3">
      <c r="A9" s="27" t="s">
        <v>114</v>
      </c>
      <c r="B9" s="27" t="s">
        <v>282</v>
      </c>
      <c r="C9" s="28">
        <v>33.663224999999997</v>
      </c>
      <c r="D9" s="28">
        <v>-95.423491999999996</v>
      </c>
      <c r="E9" s="27" t="s">
        <v>389</v>
      </c>
      <c r="F9" s="27" t="s">
        <v>115</v>
      </c>
      <c r="G9" s="27" t="s">
        <v>532</v>
      </c>
      <c r="H9" s="27" t="s">
        <v>541</v>
      </c>
      <c r="J9" s="27">
        <v>372</v>
      </c>
    </row>
    <row r="10" spans="1:10" x14ac:dyDescent="0.3">
      <c r="A10" s="27" t="s">
        <v>116</v>
      </c>
      <c r="B10" s="27" t="s">
        <v>59</v>
      </c>
      <c r="C10" s="28">
        <v>32.327176999999999</v>
      </c>
      <c r="D10" s="28">
        <v>-96.266093999999995</v>
      </c>
      <c r="E10" s="27" t="s">
        <v>390</v>
      </c>
      <c r="F10" s="27" t="s">
        <v>28</v>
      </c>
      <c r="G10" s="27" t="s">
        <v>532</v>
      </c>
      <c r="H10" s="27" t="s">
        <v>542</v>
      </c>
      <c r="J10" s="27">
        <v>237</v>
      </c>
    </row>
    <row r="11" spans="1:10" x14ac:dyDescent="0.3">
      <c r="A11" s="27" t="s">
        <v>117</v>
      </c>
      <c r="B11" s="27" t="s">
        <v>283</v>
      </c>
      <c r="C11" s="28">
        <v>35.149299999999997</v>
      </c>
      <c r="D11" s="28">
        <v>-101.83796700000001</v>
      </c>
      <c r="E11" s="27" t="s">
        <v>391</v>
      </c>
      <c r="F11" s="27" t="s">
        <v>118</v>
      </c>
      <c r="G11" s="27" t="s">
        <v>533</v>
      </c>
      <c r="H11" s="27" t="s">
        <v>543</v>
      </c>
      <c r="J11" s="27">
        <v>623</v>
      </c>
    </row>
    <row r="12" spans="1:10" x14ac:dyDescent="0.3">
      <c r="A12" s="27" t="s">
        <v>119</v>
      </c>
      <c r="B12" s="27" t="s">
        <v>284</v>
      </c>
      <c r="C12" s="28">
        <v>29.684404000000001</v>
      </c>
      <c r="D12" s="28">
        <v>-98.156054999999995</v>
      </c>
      <c r="E12" s="27" t="s">
        <v>392</v>
      </c>
      <c r="F12" s="27" t="s">
        <v>120</v>
      </c>
      <c r="G12" s="27" t="s">
        <v>532</v>
      </c>
      <c r="H12" s="27" t="s">
        <v>544</v>
      </c>
      <c r="J12" s="27">
        <v>264</v>
      </c>
    </row>
    <row r="13" spans="1:10" x14ac:dyDescent="0.3">
      <c r="A13" s="27" t="s">
        <v>121</v>
      </c>
      <c r="B13" s="27" t="s">
        <v>285</v>
      </c>
      <c r="C13" s="28">
        <v>33.059167000000002</v>
      </c>
      <c r="D13" s="28">
        <v>-97.486367000000001</v>
      </c>
      <c r="E13" s="27" t="s">
        <v>393</v>
      </c>
      <c r="F13" s="27" t="s">
        <v>122</v>
      </c>
      <c r="G13" s="27" t="s">
        <v>532</v>
      </c>
      <c r="H13" s="27" t="s">
        <v>545</v>
      </c>
      <c r="J13" s="27">
        <v>186</v>
      </c>
    </row>
    <row r="14" spans="1:10" x14ac:dyDescent="0.3">
      <c r="A14" s="27" t="s">
        <v>123</v>
      </c>
      <c r="B14" s="27" t="s">
        <v>286</v>
      </c>
      <c r="C14" s="28">
        <v>31.604196000000002</v>
      </c>
      <c r="D14" s="28">
        <v>-97.213025999999999</v>
      </c>
      <c r="E14" s="27" t="s">
        <v>394</v>
      </c>
      <c r="F14" s="27" t="s">
        <v>103</v>
      </c>
      <c r="G14" s="27" t="s">
        <v>533</v>
      </c>
      <c r="H14" s="27" t="s">
        <v>546</v>
      </c>
      <c r="I14" s="27" t="s">
        <v>628</v>
      </c>
      <c r="J14" s="27">
        <v>405</v>
      </c>
    </row>
    <row r="15" spans="1:10" x14ac:dyDescent="0.3">
      <c r="A15" s="27" t="s">
        <v>124</v>
      </c>
      <c r="B15" s="27" t="s">
        <v>19</v>
      </c>
      <c r="C15" s="28">
        <v>33.008747999999997</v>
      </c>
      <c r="D15" s="28">
        <v>-95.222423000000006</v>
      </c>
      <c r="E15" s="27" t="s">
        <v>395</v>
      </c>
      <c r="F15" s="27" t="s">
        <v>20</v>
      </c>
      <c r="G15" s="27" t="s">
        <v>532</v>
      </c>
      <c r="H15" s="27" t="s">
        <v>547</v>
      </c>
      <c r="J15" s="27">
        <v>357</v>
      </c>
    </row>
    <row r="16" spans="1:10" x14ac:dyDescent="0.3">
      <c r="A16" s="27" t="s">
        <v>125</v>
      </c>
      <c r="B16" s="27" t="s">
        <v>287</v>
      </c>
      <c r="C16" s="28">
        <v>29.845407999999999</v>
      </c>
      <c r="D16" s="28">
        <v>-95.886728000000005</v>
      </c>
      <c r="E16" s="27" t="s">
        <v>396</v>
      </c>
      <c r="F16" s="27" t="s">
        <v>35</v>
      </c>
      <c r="G16" s="27" t="s">
        <v>532</v>
      </c>
      <c r="H16" s="27" t="s">
        <v>548</v>
      </c>
      <c r="J16" s="27">
        <v>441</v>
      </c>
    </row>
    <row r="17" spans="1:10" x14ac:dyDescent="0.3">
      <c r="A17" s="27" t="s">
        <v>126</v>
      </c>
      <c r="B17" s="27" t="s">
        <v>288</v>
      </c>
      <c r="C17" s="28">
        <v>35.167665</v>
      </c>
      <c r="D17" s="28">
        <v>-101.740135</v>
      </c>
      <c r="E17" s="27" t="s">
        <v>397</v>
      </c>
      <c r="F17" s="27" t="s">
        <v>118</v>
      </c>
      <c r="G17" s="27" t="s">
        <v>532</v>
      </c>
      <c r="H17" s="27" t="s">
        <v>549</v>
      </c>
      <c r="I17" s="27" t="s">
        <v>629</v>
      </c>
      <c r="J17" s="27">
        <v>617</v>
      </c>
    </row>
    <row r="18" spans="1:10" x14ac:dyDescent="0.3">
      <c r="A18" s="27" t="s">
        <v>127</v>
      </c>
      <c r="B18" s="27" t="s">
        <v>289</v>
      </c>
      <c r="C18" s="28">
        <v>30.264683999999999</v>
      </c>
      <c r="D18" s="28">
        <v>-97.657878999999994</v>
      </c>
      <c r="E18" s="27" t="s">
        <v>398</v>
      </c>
      <c r="F18" s="27" t="s">
        <v>5</v>
      </c>
      <c r="G18" s="27" t="s">
        <v>533</v>
      </c>
      <c r="H18" s="27" t="s">
        <v>550</v>
      </c>
      <c r="I18" s="27" t="s">
        <v>690</v>
      </c>
      <c r="J18" s="27">
        <v>537</v>
      </c>
    </row>
    <row r="19" spans="1:10" x14ac:dyDescent="0.3">
      <c r="A19" s="27" t="s">
        <v>128</v>
      </c>
      <c r="B19" s="27" t="s">
        <v>290</v>
      </c>
      <c r="C19" s="28">
        <v>32.524994</v>
      </c>
      <c r="D19" s="28">
        <v>-97.623717999999997</v>
      </c>
      <c r="E19" s="27" t="s">
        <v>399</v>
      </c>
      <c r="F19" s="27" t="s">
        <v>129</v>
      </c>
      <c r="G19" s="27" t="s">
        <v>532</v>
      </c>
      <c r="H19" s="27" t="s">
        <v>551</v>
      </c>
      <c r="I19" s="27" t="s">
        <v>630</v>
      </c>
      <c r="J19" s="27">
        <v>197</v>
      </c>
    </row>
    <row r="20" spans="1:10" x14ac:dyDescent="0.3">
      <c r="A20" s="27" t="s">
        <v>130</v>
      </c>
      <c r="B20" s="27" t="s">
        <v>291</v>
      </c>
      <c r="C20" s="28">
        <v>33.384633000000001</v>
      </c>
      <c r="D20" s="28">
        <v>-102.373167</v>
      </c>
      <c r="E20" s="27" t="s">
        <v>400</v>
      </c>
      <c r="F20" s="27" t="s">
        <v>401</v>
      </c>
      <c r="G20" s="27" t="s">
        <v>532</v>
      </c>
      <c r="H20" s="27" t="s">
        <v>552</v>
      </c>
      <c r="J20" s="27">
        <v>548</v>
      </c>
    </row>
    <row r="21" spans="1:10" x14ac:dyDescent="0.3">
      <c r="A21" s="27" t="s">
        <v>131</v>
      </c>
      <c r="B21" s="27" t="s">
        <v>292</v>
      </c>
      <c r="C21" s="28">
        <v>26.445706000000001</v>
      </c>
      <c r="D21" s="28">
        <v>-98.132030999999998</v>
      </c>
      <c r="E21" s="27" t="s">
        <v>402</v>
      </c>
      <c r="F21" s="27" t="s">
        <v>132</v>
      </c>
      <c r="G21" s="27" t="s">
        <v>532</v>
      </c>
      <c r="H21" s="27" t="s">
        <v>553</v>
      </c>
      <c r="J21" s="27">
        <v>797</v>
      </c>
    </row>
    <row r="22" spans="1:10" x14ac:dyDescent="0.3">
      <c r="A22" s="27" t="s">
        <v>133</v>
      </c>
      <c r="B22" s="27" t="s">
        <v>293</v>
      </c>
      <c r="C22" s="28">
        <v>32.327579</v>
      </c>
      <c r="D22" s="28">
        <v>-96.716077999999996</v>
      </c>
      <c r="E22" s="27" t="s">
        <v>403</v>
      </c>
      <c r="F22" s="27" t="s">
        <v>191</v>
      </c>
      <c r="G22" s="27" t="s">
        <v>533</v>
      </c>
      <c r="H22" s="27" t="s">
        <v>554</v>
      </c>
      <c r="I22" s="27" t="s">
        <v>631</v>
      </c>
      <c r="J22" s="27">
        <v>198</v>
      </c>
    </row>
    <row r="23" spans="1:10" x14ac:dyDescent="0.3">
      <c r="A23" s="27" t="s">
        <v>134</v>
      </c>
      <c r="B23" s="27" t="s">
        <v>56</v>
      </c>
      <c r="C23" s="28">
        <v>29.893965999999999</v>
      </c>
      <c r="D23" s="28">
        <v>-95.229624999999999</v>
      </c>
      <c r="E23" s="27" t="s">
        <v>404</v>
      </c>
      <c r="F23" s="27" t="s">
        <v>3</v>
      </c>
      <c r="G23" s="27" t="s">
        <v>533</v>
      </c>
      <c r="H23" s="27" t="s">
        <v>555</v>
      </c>
      <c r="J23" s="27">
        <v>485</v>
      </c>
    </row>
    <row r="24" spans="1:10" x14ac:dyDescent="0.3">
      <c r="A24" s="27" t="s">
        <v>135</v>
      </c>
      <c r="B24" s="27" t="s">
        <v>294</v>
      </c>
      <c r="C24" s="28">
        <v>29.749960000000002</v>
      </c>
      <c r="D24" s="28">
        <v>-96.284991000000005</v>
      </c>
      <c r="E24" s="27" t="s">
        <v>406</v>
      </c>
      <c r="F24" s="27" t="s">
        <v>136</v>
      </c>
      <c r="G24" s="27" t="s">
        <v>533</v>
      </c>
      <c r="H24" s="27" t="s">
        <v>556</v>
      </c>
      <c r="J24" s="27">
        <v>426</v>
      </c>
    </row>
    <row r="25" spans="1:10" x14ac:dyDescent="0.3">
      <c r="A25" s="27" t="s">
        <v>137</v>
      </c>
      <c r="B25" s="27" t="s">
        <v>295</v>
      </c>
      <c r="C25" s="28">
        <v>32.252217999999999</v>
      </c>
      <c r="D25" s="28">
        <v>-95.809089999999998</v>
      </c>
      <c r="E25" s="27" t="s">
        <v>405</v>
      </c>
      <c r="F25" s="27" t="s">
        <v>41</v>
      </c>
      <c r="G25" s="27" t="s">
        <v>532</v>
      </c>
      <c r="H25" s="27" t="s">
        <v>557</v>
      </c>
      <c r="J25" s="27">
        <v>285</v>
      </c>
    </row>
    <row r="26" spans="1:10" x14ac:dyDescent="0.3">
      <c r="A26" s="27" t="s">
        <v>138</v>
      </c>
      <c r="B26" s="27" t="s">
        <v>296</v>
      </c>
      <c r="C26" s="28">
        <v>33.426600000000001</v>
      </c>
      <c r="D26" s="28">
        <v>-95.344949999999997</v>
      </c>
      <c r="E26" s="27" t="s">
        <v>408</v>
      </c>
      <c r="F26" s="27" t="s">
        <v>409</v>
      </c>
      <c r="G26" s="27" t="s">
        <v>532</v>
      </c>
      <c r="H26" s="27" t="s">
        <v>558</v>
      </c>
      <c r="J26" s="27">
        <v>364</v>
      </c>
    </row>
    <row r="27" spans="1:10" x14ac:dyDescent="0.3">
      <c r="A27" s="27" t="s">
        <v>139</v>
      </c>
      <c r="B27" s="27" t="s">
        <v>297</v>
      </c>
      <c r="C27" s="28">
        <v>31.812149999999999</v>
      </c>
      <c r="D27" s="28">
        <v>-106.222189</v>
      </c>
      <c r="E27" s="27" t="s">
        <v>410</v>
      </c>
      <c r="F27" s="27" t="s">
        <v>9</v>
      </c>
      <c r="G27" s="27" t="s">
        <v>532</v>
      </c>
      <c r="H27" s="27" t="s">
        <v>559</v>
      </c>
      <c r="J27" s="27">
        <v>700</v>
      </c>
    </row>
    <row r="28" spans="1:10" x14ac:dyDescent="0.3">
      <c r="A28" s="27" t="s">
        <v>140</v>
      </c>
      <c r="B28" s="27" t="s">
        <v>46</v>
      </c>
      <c r="C28" s="28">
        <v>31.544775999999999</v>
      </c>
      <c r="D28" s="28">
        <v>-106.088351</v>
      </c>
      <c r="E28" s="27" t="s">
        <v>411</v>
      </c>
      <c r="F28" s="27" t="s">
        <v>47</v>
      </c>
      <c r="G28" s="27" t="s">
        <v>532</v>
      </c>
      <c r="H28" s="27" t="s">
        <v>560</v>
      </c>
      <c r="J28" s="27">
        <v>950</v>
      </c>
    </row>
    <row r="29" spans="1:10" x14ac:dyDescent="0.3">
      <c r="A29" s="27" t="s">
        <v>141</v>
      </c>
      <c r="B29" s="27" t="s">
        <v>298</v>
      </c>
      <c r="C29" s="28">
        <v>32.800643000000001</v>
      </c>
      <c r="D29" s="28">
        <v>-94.875900000000001</v>
      </c>
      <c r="E29" s="27" t="s">
        <v>412</v>
      </c>
      <c r="F29" s="27" t="s">
        <v>42</v>
      </c>
      <c r="G29" s="27" t="s">
        <v>532</v>
      </c>
      <c r="H29" s="27" t="s">
        <v>561</v>
      </c>
      <c r="I29" s="27" t="s">
        <v>632</v>
      </c>
      <c r="J29" s="27">
        <v>390</v>
      </c>
    </row>
    <row r="30" spans="1:10" x14ac:dyDescent="0.3">
      <c r="A30" s="27" t="s">
        <v>142</v>
      </c>
      <c r="B30" s="27" t="s">
        <v>299</v>
      </c>
      <c r="C30" s="28">
        <v>29.399785999999999</v>
      </c>
      <c r="D30" s="28">
        <v>-99.043347999999995</v>
      </c>
      <c r="E30" s="27" t="s">
        <v>413</v>
      </c>
      <c r="F30" s="27" t="s">
        <v>45</v>
      </c>
      <c r="G30" s="27" t="s">
        <v>532</v>
      </c>
      <c r="H30" s="27" t="s">
        <v>562</v>
      </c>
      <c r="J30" s="27">
        <v>322</v>
      </c>
    </row>
    <row r="31" spans="1:10" x14ac:dyDescent="0.3">
      <c r="A31" s="27" t="s">
        <v>143</v>
      </c>
      <c r="B31" s="27" t="s">
        <v>300</v>
      </c>
      <c r="C31" s="28">
        <v>26.576294000000001</v>
      </c>
      <c r="D31" s="28">
        <v>-98.168172999999996</v>
      </c>
      <c r="E31" s="27" t="s">
        <v>414</v>
      </c>
      <c r="F31" s="27" t="s">
        <v>36</v>
      </c>
      <c r="G31" s="27" t="s">
        <v>532</v>
      </c>
      <c r="H31" s="27" t="s">
        <v>563</v>
      </c>
      <c r="J31" s="27">
        <v>780</v>
      </c>
    </row>
    <row r="32" spans="1:10" x14ac:dyDescent="0.3">
      <c r="A32" s="27" t="s">
        <v>144</v>
      </c>
      <c r="B32" s="27" t="s">
        <v>44</v>
      </c>
      <c r="C32" s="28">
        <v>30.585554999999999</v>
      </c>
      <c r="D32" s="28">
        <v>-98.173224000000005</v>
      </c>
      <c r="E32" s="27" t="s">
        <v>415</v>
      </c>
      <c r="F32" s="27" t="s">
        <v>416</v>
      </c>
      <c r="G32" s="27" t="s">
        <v>532</v>
      </c>
      <c r="H32" s="27" t="s">
        <v>564</v>
      </c>
      <c r="J32" s="27">
        <v>455</v>
      </c>
    </row>
    <row r="33" spans="1:10" x14ac:dyDescent="0.3">
      <c r="A33" s="27" t="s">
        <v>145</v>
      </c>
      <c r="B33" s="27" t="s">
        <v>301</v>
      </c>
      <c r="C33" s="28">
        <v>31.809279</v>
      </c>
      <c r="D33" s="28">
        <v>-96.388582999999997</v>
      </c>
      <c r="E33" s="27" t="s">
        <v>417</v>
      </c>
      <c r="F33" s="27" t="s">
        <v>43</v>
      </c>
      <c r="G33" s="27" t="s">
        <v>533</v>
      </c>
      <c r="H33" s="27" t="s">
        <v>565</v>
      </c>
      <c r="J33" s="27">
        <v>247</v>
      </c>
    </row>
    <row r="34" spans="1:10" x14ac:dyDescent="0.3">
      <c r="A34" s="27" t="s">
        <v>231</v>
      </c>
      <c r="B34" s="27" t="s">
        <v>302</v>
      </c>
      <c r="C34" s="28">
        <v>32.72222</v>
      </c>
      <c r="D34" s="28">
        <v>-99.297569999999993</v>
      </c>
      <c r="E34" s="27" t="s">
        <v>418</v>
      </c>
      <c r="F34" s="27" t="s">
        <v>62</v>
      </c>
      <c r="G34" s="27" t="s">
        <v>532</v>
      </c>
      <c r="H34" s="27" t="s">
        <v>566</v>
      </c>
      <c r="J34" s="27">
        <v>337</v>
      </c>
    </row>
    <row r="35" spans="1:10" x14ac:dyDescent="0.3">
      <c r="A35" s="27" t="s">
        <v>232</v>
      </c>
      <c r="B35" s="27" t="s">
        <v>303</v>
      </c>
      <c r="C35" s="28">
        <v>28.8581</v>
      </c>
      <c r="D35" s="28">
        <v>-97.342569999999995</v>
      </c>
      <c r="E35" s="27" t="s">
        <v>419</v>
      </c>
      <c r="F35" s="27" t="s">
        <v>63</v>
      </c>
      <c r="G35" s="27" t="s">
        <v>532</v>
      </c>
      <c r="H35" s="27" t="s">
        <v>566</v>
      </c>
      <c r="J35" s="27">
        <v>1611</v>
      </c>
    </row>
    <row r="36" spans="1:10" x14ac:dyDescent="0.3">
      <c r="A36" s="27" t="s">
        <v>233</v>
      </c>
      <c r="B36" s="27" t="s">
        <v>304</v>
      </c>
      <c r="C36" s="28">
        <v>33.595816999999997</v>
      </c>
      <c r="D36" s="28">
        <v>-98.625766999999996</v>
      </c>
      <c r="E36" s="27" t="s">
        <v>420</v>
      </c>
      <c r="F36" s="27" t="s">
        <v>72</v>
      </c>
      <c r="G36" s="27" t="s">
        <v>532</v>
      </c>
      <c r="H36" s="27" t="s">
        <v>566</v>
      </c>
      <c r="J36" s="27">
        <v>388</v>
      </c>
    </row>
    <row r="37" spans="1:10" x14ac:dyDescent="0.3">
      <c r="A37" s="27" t="s">
        <v>234</v>
      </c>
      <c r="B37" s="27" t="s">
        <v>305</v>
      </c>
      <c r="C37" s="28">
        <v>33.12106</v>
      </c>
      <c r="D37" s="28">
        <v>-97.185320000000004</v>
      </c>
      <c r="E37" s="27" t="s">
        <v>421</v>
      </c>
      <c r="F37" s="27" t="s">
        <v>68</v>
      </c>
      <c r="G37" s="27" t="s">
        <v>532</v>
      </c>
      <c r="H37" s="27" t="s">
        <v>566</v>
      </c>
      <c r="J37" s="27">
        <v>638</v>
      </c>
    </row>
    <row r="38" spans="1:10" x14ac:dyDescent="0.3">
      <c r="A38" s="27" t="s">
        <v>235</v>
      </c>
      <c r="B38" s="27" t="s">
        <v>306</v>
      </c>
      <c r="C38" s="28">
        <v>33.43329</v>
      </c>
      <c r="D38" s="28">
        <v>-96.165109999999999</v>
      </c>
      <c r="E38" s="27" t="s">
        <v>422</v>
      </c>
      <c r="F38" s="27" t="s">
        <v>64</v>
      </c>
      <c r="G38" s="27" t="s">
        <v>532</v>
      </c>
      <c r="H38" s="27" t="s">
        <v>566</v>
      </c>
      <c r="J38" s="27">
        <v>416</v>
      </c>
    </row>
    <row r="39" spans="1:10" x14ac:dyDescent="0.3">
      <c r="A39" s="27" t="s">
        <v>236</v>
      </c>
      <c r="B39" s="27" t="s">
        <v>307</v>
      </c>
      <c r="C39" s="28">
        <v>32.099215999999998</v>
      </c>
      <c r="D39" s="28">
        <v>-96.636373000000006</v>
      </c>
      <c r="E39" s="27" t="s">
        <v>423</v>
      </c>
      <c r="F39" s="27" t="s">
        <v>65</v>
      </c>
      <c r="G39" s="27" t="s">
        <v>532</v>
      </c>
      <c r="H39" s="27" t="s">
        <v>566</v>
      </c>
      <c r="J39" s="27">
        <v>695</v>
      </c>
    </row>
    <row r="40" spans="1:10" x14ac:dyDescent="0.3">
      <c r="A40" s="27" t="s">
        <v>237</v>
      </c>
      <c r="B40" s="27" t="s">
        <v>308</v>
      </c>
      <c r="C40" s="28">
        <v>30.111740000000001</v>
      </c>
      <c r="D40" s="28">
        <v>-97.318929999999995</v>
      </c>
      <c r="E40" s="27" t="s">
        <v>424</v>
      </c>
      <c r="F40" s="27" t="s">
        <v>73</v>
      </c>
      <c r="G40" s="27" t="s">
        <v>532</v>
      </c>
      <c r="H40" s="27" t="s">
        <v>566</v>
      </c>
      <c r="J40" s="27">
        <v>878</v>
      </c>
    </row>
    <row r="41" spans="1:10" x14ac:dyDescent="0.3">
      <c r="A41" s="27" t="s">
        <v>238</v>
      </c>
      <c r="B41" s="27" t="s">
        <v>309</v>
      </c>
      <c r="C41" s="28">
        <v>29.73359</v>
      </c>
      <c r="D41" s="28">
        <v>-94.972706000000002</v>
      </c>
      <c r="E41" s="27" t="s">
        <v>425</v>
      </c>
      <c r="F41" s="27" t="s">
        <v>97</v>
      </c>
      <c r="G41" s="27" t="s">
        <v>532</v>
      </c>
      <c r="H41" s="27" t="s">
        <v>566</v>
      </c>
      <c r="J41" s="27">
        <v>1451</v>
      </c>
    </row>
    <row r="42" spans="1:10" x14ac:dyDescent="0.3">
      <c r="A42" s="27" t="s">
        <v>239</v>
      </c>
      <c r="B42" s="27" t="s">
        <v>310</v>
      </c>
      <c r="C42" s="28">
        <v>28.39987</v>
      </c>
      <c r="D42" s="28">
        <v>-97.748344000000003</v>
      </c>
      <c r="E42" s="27" t="s">
        <v>426</v>
      </c>
      <c r="F42" s="27" t="s">
        <v>76</v>
      </c>
      <c r="G42" s="27" t="s">
        <v>532</v>
      </c>
      <c r="H42" s="27" t="s">
        <v>566</v>
      </c>
      <c r="J42" s="27">
        <v>785</v>
      </c>
    </row>
    <row r="43" spans="1:10" x14ac:dyDescent="0.3">
      <c r="A43" s="27" t="s">
        <v>240</v>
      </c>
      <c r="B43" s="27" t="s">
        <v>311</v>
      </c>
      <c r="C43" s="28">
        <v>32.252834999999997</v>
      </c>
      <c r="D43" s="28">
        <v>-101.47898499999999</v>
      </c>
      <c r="E43" s="27" t="s">
        <v>427</v>
      </c>
      <c r="F43" s="27" t="s">
        <v>91</v>
      </c>
      <c r="G43" s="27" t="s">
        <v>532</v>
      </c>
      <c r="H43" s="27" t="s">
        <v>566</v>
      </c>
      <c r="J43" s="27">
        <v>767</v>
      </c>
    </row>
    <row r="44" spans="1:10" x14ac:dyDescent="0.3">
      <c r="A44" s="27" t="s">
        <v>241</v>
      </c>
      <c r="B44" s="27" t="s">
        <v>312</v>
      </c>
      <c r="C44" s="28">
        <v>32.286540000000002</v>
      </c>
      <c r="D44" s="28">
        <v>-99.827100000000002</v>
      </c>
      <c r="E44" s="27" t="s">
        <v>428</v>
      </c>
      <c r="F44" s="27" t="s">
        <v>61</v>
      </c>
      <c r="G44" s="27" t="s">
        <v>532</v>
      </c>
      <c r="H44" s="27" t="s">
        <v>566</v>
      </c>
      <c r="J44" s="27">
        <v>360</v>
      </c>
    </row>
    <row r="45" spans="1:10" x14ac:dyDescent="0.3">
      <c r="A45" s="27" t="s">
        <v>242</v>
      </c>
      <c r="B45" s="27" t="s">
        <v>313</v>
      </c>
      <c r="C45" s="28">
        <v>31.827399</v>
      </c>
      <c r="D45" s="28">
        <v>-99.423996000000002</v>
      </c>
      <c r="E45" s="27" t="s">
        <v>429</v>
      </c>
      <c r="F45" s="27" t="s">
        <v>81</v>
      </c>
      <c r="G45" s="27" t="s">
        <v>532</v>
      </c>
      <c r="H45" s="27" t="s">
        <v>566</v>
      </c>
      <c r="J45" s="27">
        <v>287</v>
      </c>
    </row>
    <row r="46" spans="1:10" x14ac:dyDescent="0.3">
      <c r="A46" s="27" t="s">
        <v>243</v>
      </c>
      <c r="B46" s="27" t="s">
        <v>314</v>
      </c>
      <c r="C46" s="28">
        <v>30.999452000000002</v>
      </c>
      <c r="D46" s="28">
        <v>-94.827006999999995</v>
      </c>
      <c r="E46" s="27" t="s">
        <v>430</v>
      </c>
      <c r="F46" s="27" t="s">
        <v>98</v>
      </c>
      <c r="G46" s="27" t="s">
        <v>532</v>
      </c>
      <c r="H46" s="27" t="s">
        <v>566</v>
      </c>
      <c r="J46" s="27">
        <v>640</v>
      </c>
    </row>
    <row r="47" spans="1:10" x14ac:dyDescent="0.3">
      <c r="A47" s="27" t="s">
        <v>244</v>
      </c>
      <c r="B47" s="27" t="s">
        <v>315</v>
      </c>
      <c r="C47" s="28">
        <v>28.436354000000001</v>
      </c>
      <c r="D47" s="28">
        <v>-99.236006000000003</v>
      </c>
      <c r="E47" s="27" t="s">
        <v>431</v>
      </c>
      <c r="F47" s="27" t="s">
        <v>96</v>
      </c>
      <c r="G47" s="27" t="s">
        <v>532</v>
      </c>
      <c r="H47" s="27" t="s">
        <v>566</v>
      </c>
      <c r="J47" s="27">
        <v>791</v>
      </c>
    </row>
    <row r="48" spans="1:10" x14ac:dyDescent="0.3">
      <c r="A48" s="27" t="s">
        <v>245</v>
      </c>
      <c r="B48" s="27" t="s">
        <v>316</v>
      </c>
      <c r="C48" s="28">
        <v>29.970255999999999</v>
      </c>
      <c r="D48" s="28">
        <v>-95.698944999999995</v>
      </c>
      <c r="E48" s="27" t="s">
        <v>432</v>
      </c>
      <c r="F48" s="27" t="s">
        <v>84</v>
      </c>
      <c r="G48" s="27" t="s">
        <v>532</v>
      </c>
      <c r="H48" s="27" t="s">
        <v>566</v>
      </c>
      <c r="J48" s="27">
        <v>748</v>
      </c>
    </row>
    <row r="49" spans="1:10" x14ac:dyDescent="0.3">
      <c r="A49" s="27" t="s">
        <v>246</v>
      </c>
      <c r="B49" s="27" t="s">
        <v>317</v>
      </c>
      <c r="C49" s="28">
        <v>33.234200000000001</v>
      </c>
      <c r="D49" s="28">
        <v>-97.589416999999997</v>
      </c>
      <c r="E49" s="27" t="s">
        <v>433</v>
      </c>
      <c r="F49" s="27" t="s">
        <v>80</v>
      </c>
      <c r="G49" s="27" t="s">
        <v>532</v>
      </c>
      <c r="H49" s="27" t="s">
        <v>566</v>
      </c>
      <c r="J49" s="27">
        <v>296</v>
      </c>
    </row>
    <row r="50" spans="1:10" x14ac:dyDescent="0.3">
      <c r="A50" s="27" t="s">
        <v>247</v>
      </c>
      <c r="B50" s="27" t="s">
        <v>318</v>
      </c>
      <c r="C50" s="28">
        <v>33.228290000000001</v>
      </c>
      <c r="D50" s="28">
        <v>-97.578469999999996</v>
      </c>
      <c r="E50" s="27" t="s">
        <v>434</v>
      </c>
      <c r="F50" s="27" t="s">
        <v>80</v>
      </c>
      <c r="G50" s="27" t="s">
        <v>532</v>
      </c>
      <c r="H50" s="27" t="s">
        <v>566</v>
      </c>
      <c r="J50" s="27">
        <v>296</v>
      </c>
    </row>
    <row r="51" spans="1:10" x14ac:dyDescent="0.3">
      <c r="A51" s="27" t="s">
        <v>248</v>
      </c>
      <c r="B51" s="27" t="s">
        <v>319</v>
      </c>
      <c r="C51" s="28">
        <v>30.1233</v>
      </c>
      <c r="D51" s="28">
        <v>-98.031638000000001</v>
      </c>
      <c r="E51" s="27" t="s">
        <v>435</v>
      </c>
      <c r="F51" s="27" t="s">
        <v>90</v>
      </c>
      <c r="G51" s="27" t="s">
        <v>532</v>
      </c>
      <c r="H51" s="27" t="s">
        <v>566</v>
      </c>
      <c r="J51" s="27">
        <v>706</v>
      </c>
    </row>
    <row r="52" spans="1:10" x14ac:dyDescent="0.3">
      <c r="A52" s="27" t="s">
        <v>249</v>
      </c>
      <c r="B52" s="27" t="s">
        <v>320</v>
      </c>
      <c r="C52" s="28">
        <v>31.785952000000002</v>
      </c>
      <c r="D52" s="28">
        <v>-106.462262</v>
      </c>
      <c r="E52" s="27" t="s">
        <v>436</v>
      </c>
      <c r="F52" s="27" t="s">
        <v>9</v>
      </c>
      <c r="G52" s="27" t="s">
        <v>532</v>
      </c>
      <c r="H52" s="27" t="s">
        <v>566</v>
      </c>
      <c r="J52" s="27">
        <v>1851</v>
      </c>
    </row>
    <row r="53" spans="1:10" x14ac:dyDescent="0.3">
      <c r="A53" s="27" t="s">
        <v>250</v>
      </c>
      <c r="B53" s="27" t="s">
        <v>321</v>
      </c>
      <c r="C53" s="28">
        <v>29.903639999999999</v>
      </c>
      <c r="D53" s="28">
        <v>-96.675659999999993</v>
      </c>
      <c r="E53" s="27" t="s">
        <v>437</v>
      </c>
      <c r="F53" s="27" t="s">
        <v>75</v>
      </c>
      <c r="G53" s="27" t="s">
        <v>532</v>
      </c>
      <c r="H53" s="27" t="s">
        <v>566</v>
      </c>
      <c r="J53" s="27">
        <v>865</v>
      </c>
    </row>
    <row r="54" spans="1:10" x14ac:dyDescent="0.3">
      <c r="A54" s="27" t="s">
        <v>251</v>
      </c>
      <c r="B54" s="27" t="s">
        <v>322</v>
      </c>
      <c r="C54" s="28">
        <v>30.270420000000001</v>
      </c>
      <c r="D54" s="28">
        <v>-98.865340000000003</v>
      </c>
      <c r="E54" s="27" t="s">
        <v>438</v>
      </c>
      <c r="F54" s="27" t="s">
        <v>78</v>
      </c>
      <c r="G54" s="27" t="s">
        <v>532</v>
      </c>
      <c r="H54" s="27" t="s">
        <v>566</v>
      </c>
      <c r="J54" s="27">
        <v>898</v>
      </c>
    </row>
    <row r="55" spans="1:10" x14ac:dyDescent="0.3">
      <c r="A55" s="27" t="s">
        <v>252</v>
      </c>
      <c r="B55" s="27" t="s">
        <v>323</v>
      </c>
      <c r="C55" s="28">
        <v>29.297609999999999</v>
      </c>
      <c r="D55" s="28">
        <v>-94.790987999999999</v>
      </c>
      <c r="E55" s="27" t="s">
        <v>439</v>
      </c>
      <c r="F55" s="27" t="s">
        <v>99</v>
      </c>
      <c r="G55" s="27" t="s">
        <v>532</v>
      </c>
      <c r="H55" s="27" t="s">
        <v>566</v>
      </c>
      <c r="J55" s="27">
        <v>1428</v>
      </c>
    </row>
    <row r="56" spans="1:10" x14ac:dyDescent="0.3">
      <c r="A56" s="27" t="s">
        <v>253</v>
      </c>
      <c r="B56" s="27" t="s">
        <v>275</v>
      </c>
      <c r="C56" s="28">
        <v>32.247416000000001</v>
      </c>
      <c r="D56" s="28">
        <v>-97.730204000000001</v>
      </c>
      <c r="E56" s="27" t="s">
        <v>440</v>
      </c>
      <c r="F56" s="27" t="s">
        <v>89</v>
      </c>
      <c r="G56" s="27" t="s">
        <v>532</v>
      </c>
      <c r="H56" s="27" t="s">
        <v>566</v>
      </c>
      <c r="J56" s="27">
        <v>971</v>
      </c>
    </row>
    <row r="57" spans="1:10" x14ac:dyDescent="0.3">
      <c r="A57" s="27" t="s">
        <v>254</v>
      </c>
      <c r="B57" s="27" t="s">
        <v>324</v>
      </c>
      <c r="C57" s="28">
        <v>30.826059999999998</v>
      </c>
      <c r="D57" s="28">
        <v>-97.604950000000002</v>
      </c>
      <c r="E57" s="27" t="s">
        <v>441</v>
      </c>
      <c r="F57" s="27" t="s">
        <v>86</v>
      </c>
      <c r="G57" s="27" t="s">
        <v>532</v>
      </c>
      <c r="H57" s="27" t="s">
        <v>566</v>
      </c>
      <c r="J57" s="27">
        <v>362</v>
      </c>
    </row>
    <row r="58" spans="1:10" x14ac:dyDescent="0.3">
      <c r="A58" s="27" t="s">
        <v>255</v>
      </c>
      <c r="B58" s="27" t="s">
        <v>325</v>
      </c>
      <c r="C58" s="28">
        <v>32.761273000000003</v>
      </c>
      <c r="D58" s="28">
        <v>-94.348562999999999</v>
      </c>
      <c r="E58" s="27" t="s">
        <v>442</v>
      </c>
      <c r="F58" s="27" t="s">
        <v>67</v>
      </c>
      <c r="G58" s="27" t="s">
        <v>532</v>
      </c>
      <c r="H58" s="27" t="s">
        <v>566</v>
      </c>
      <c r="J58" s="27">
        <v>2025</v>
      </c>
    </row>
    <row r="59" spans="1:10" x14ac:dyDescent="0.3">
      <c r="A59" s="27" t="s">
        <v>256</v>
      </c>
      <c r="B59" s="27" t="s">
        <v>326</v>
      </c>
      <c r="C59" s="28">
        <v>32.591659999999997</v>
      </c>
      <c r="D59" s="28">
        <v>-96.756510000000006</v>
      </c>
      <c r="E59" s="27" t="s">
        <v>443</v>
      </c>
      <c r="F59" s="27" t="s">
        <v>85</v>
      </c>
      <c r="G59" s="27" t="s">
        <v>532</v>
      </c>
      <c r="H59" s="27" t="s">
        <v>566</v>
      </c>
      <c r="J59" s="27">
        <v>272</v>
      </c>
    </row>
    <row r="60" spans="1:10" x14ac:dyDescent="0.3">
      <c r="A60" s="27" t="s">
        <v>257</v>
      </c>
      <c r="B60" s="27" t="s">
        <v>327</v>
      </c>
      <c r="C60" s="28">
        <v>30.949922000000001</v>
      </c>
      <c r="D60" s="28">
        <v>-95.911573000000004</v>
      </c>
      <c r="E60" s="27" t="s">
        <v>444</v>
      </c>
      <c r="F60" s="27" t="s">
        <v>94</v>
      </c>
      <c r="G60" s="27" t="s">
        <v>532</v>
      </c>
      <c r="H60" s="27" t="s">
        <v>566</v>
      </c>
      <c r="J60" s="27">
        <v>500</v>
      </c>
    </row>
    <row r="61" spans="1:10" x14ac:dyDescent="0.3">
      <c r="A61" s="27" t="s">
        <v>258</v>
      </c>
      <c r="B61" s="27" t="s">
        <v>328</v>
      </c>
      <c r="C61" s="28">
        <v>30.306446000000001</v>
      </c>
      <c r="D61" s="28">
        <v>-104.033447</v>
      </c>
      <c r="E61" s="27" t="s">
        <v>445</v>
      </c>
      <c r="F61" s="27" t="s">
        <v>101</v>
      </c>
      <c r="G61" s="27" t="s">
        <v>532</v>
      </c>
      <c r="H61" s="27" t="s">
        <v>566</v>
      </c>
      <c r="J61" s="27">
        <v>950</v>
      </c>
    </row>
    <row r="62" spans="1:10" x14ac:dyDescent="0.3">
      <c r="A62" s="27" t="s">
        <v>259</v>
      </c>
      <c r="B62" s="27" t="s">
        <v>329</v>
      </c>
      <c r="C62" s="28">
        <v>34.012011999999999</v>
      </c>
      <c r="D62" s="28">
        <v>-100.82818399999999</v>
      </c>
      <c r="E62" s="27" t="s">
        <v>446</v>
      </c>
      <c r="F62" s="27" t="s">
        <v>92</v>
      </c>
      <c r="G62" s="27" t="s">
        <v>532</v>
      </c>
      <c r="H62" s="27" t="s">
        <v>566</v>
      </c>
      <c r="J62" s="27">
        <v>1499</v>
      </c>
    </row>
    <row r="63" spans="1:10" x14ac:dyDescent="0.3">
      <c r="A63" s="27" t="s">
        <v>260</v>
      </c>
      <c r="B63" s="27" t="s">
        <v>330</v>
      </c>
      <c r="C63" s="28">
        <v>35.232647</v>
      </c>
      <c r="D63" s="28">
        <v>-100.602054</v>
      </c>
      <c r="E63" s="27" t="s">
        <v>447</v>
      </c>
      <c r="F63" s="27" t="s">
        <v>95</v>
      </c>
      <c r="G63" s="27" t="s">
        <v>532</v>
      </c>
      <c r="H63" s="27" t="s">
        <v>566</v>
      </c>
      <c r="J63" s="27">
        <v>995</v>
      </c>
    </row>
    <row r="64" spans="1:10" x14ac:dyDescent="0.3">
      <c r="A64" s="27" t="s">
        <v>261</v>
      </c>
      <c r="B64" s="27" t="s">
        <v>331</v>
      </c>
      <c r="C64" s="28">
        <v>30.916305000000001</v>
      </c>
      <c r="D64" s="28">
        <v>-99.785359</v>
      </c>
      <c r="E64" s="27" t="s">
        <v>448</v>
      </c>
      <c r="F64" s="27" t="s">
        <v>70</v>
      </c>
      <c r="G64" s="27" t="s">
        <v>532</v>
      </c>
      <c r="H64" s="27" t="s">
        <v>566</v>
      </c>
      <c r="J64" s="27">
        <v>833</v>
      </c>
    </row>
    <row r="65" spans="1:10" x14ac:dyDescent="0.3">
      <c r="A65" s="27" t="s">
        <v>262</v>
      </c>
      <c r="B65" s="27" t="s">
        <v>332</v>
      </c>
      <c r="C65" s="28">
        <v>33.18815</v>
      </c>
      <c r="D65" s="28">
        <v>-95.219983999999997</v>
      </c>
      <c r="E65" s="27" t="s">
        <v>449</v>
      </c>
      <c r="F65" s="27" t="s">
        <v>77</v>
      </c>
      <c r="G65" s="27" t="s">
        <v>532</v>
      </c>
      <c r="H65" s="27" t="s">
        <v>566</v>
      </c>
      <c r="J65" s="27">
        <v>533</v>
      </c>
    </row>
    <row r="66" spans="1:10" x14ac:dyDescent="0.3">
      <c r="A66" s="27" t="s">
        <v>263</v>
      </c>
      <c r="B66" s="27" t="s">
        <v>333</v>
      </c>
      <c r="C66" s="28">
        <v>29.39808</v>
      </c>
      <c r="D66" s="28">
        <v>-98.448480000000004</v>
      </c>
      <c r="E66" s="27" t="s">
        <v>450</v>
      </c>
      <c r="F66" s="27" t="s">
        <v>71</v>
      </c>
      <c r="G66" s="27" t="s">
        <v>532</v>
      </c>
      <c r="H66" s="27" t="s">
        <v>566</v>
      </c>
      <c r="J66" s="27">
        <v>686</v>
      </c>
    </row>
    <row r="67" spans="1:10" x14ac:dyDescent="0.3">
      <c r="A67" s="27" t="s">
        <v>264</v>
      </c>
      <c r="B67" s="27" t="s">
        <v>334</v>
      </c>
      <c r="C67" s="28">
        <v>29.415576000000001</v>
      </c>
      <c r="D67" s="28">
        <v>-98.502594000000002</v>
      </c>
      <c r="E67" s="27" t="s">
        <v>451</v>
      </c>
      <c r="F67" s="27" t="s">
        <v>71</v>
      </c>
      <c r="G67" s="27" t="s">
        <v>532</v>
      </c>
      <c r="H67" s="27" t="s">
        <v>566</v>
      </c>
      <c r="J67" s="27">
        <v>683</v>
      </c>
    </row>
    <row r="68" spans="1:10" x14ac:dyDescent="0.3">
      <c r="A68" s="27" t="s">
        <v>265</v>
      </c>
      <c r="B68" s="27" t="s">
        <v>335</v>
      </c>
      <c r="C68" s="28">
        <v>31.195694</v>
      </c>
      <c r="D68" s="28">
        <v>-98.716303999999994</v>
      </c>
      <c r="E68" s="27" t="s">
        <v>452</v>
      </c>
      <c r="F68" s="27" t="s">
        <v>83</v>
      </c>
      <c r="G68" s="27" t="s">
        <v>532</v>
      </c>
      <c r="H68" s="27" t="s">
        <v>566</v>
      </c>
      <c r="J68" s="27">
        <v>272</v>
      </c>
    </row>
    <row r="69" spans="1:10" x14ac:dyDescent="0.3">
      <c r="A69" s="27" t="s">
        <v>266</v>
      </c>
      <c r="B69" s="27" t="s">
        <v>336</v>
      </c>
      <c r="C69" s="28">
        <v>35.226663000000002</v>
      </c>
      <c r="D69" s="28">
        <v>-100.24885999999999</v>
      </c>
      <c r="E69" s="27" t="s">
        <v>453</v>
      </c>
      <c r="F69" s="27" t="s">
        <v>87</v>
      </c>
      <c r="G69" s="27" t="s">
        <v>532</v>
      </c>
      <c r="H69" s="27" t="s">
        <v>566</v>
      </c>
      <c r="J69" s="27">
        <v>1965</v>
      </c>
    </row>
    <row r="70" spans="1:10" x14ac:dyDescent="0.3">
      <c r="A70" s="27" t="s">
        <v>267</v>
      </c>
      <c r="B70" s="27" t="s">
        <v>337</v>
      </c>
      <c r="C70" s="28">
        <v>32.716878000000001</v>
      </c>
      <c r="D70" s="28">
        <v>-100.904369</v>
      </c>
      <c r="E70" s="27" t="s">
        <v>454</v>
      </c>
      <c r="F70" s="27" t="s">
        <v>88</v>
      </c>
      <c r="G70" s="27" t="s">
        <v>532</v>
      </c>
      <c r="H70" s="27" t="s">
        <v>566</v>
      </c>
      <c r="J70" s="27">
        <v>738</v>
      </c>
    </row>
    <row r="71" spans="1:10" x14ac:dyDescent="0.3">
      <c r="A71" s="27" t="s">
        <v>268</v>
      </c>
      <c r="B71" s="27" t="s">
        <v>338</v>
      </c>
      <c r="C71" s="28">
        <v>36.335389999999997</v>
      </c>
      <c r="D71" s="28">
        <v>-102.071341</v>
      </c>
      <c r="E71" s="27" t="s">
        <v>455</v>
      </c>
      <c r="F71" s="27" t="s">
        <v>93</v>
      </c>
      <c r="G71" s="27" t="s">
        <v>532</v>
      </c>
      <c r="H71" s="27" t="s">
        <v>566</v>
      </c>
      <c r="J71" s="27">
        <v>2450</v>
      </c>
    </row>
    <row r="72" spans="1:10" x14ac:dyDescent="0.3">
      <c r="A72" s="27" t="s">
        <v>269</v>
      </c>
      <c r="B72" s="27" t="s">
        <v>339</v>
      </c>
      <c r="C72" s="28">
        <v>33.174419999999998</v>
      </c>
      <c r="D72" s="28">
        <v>-99.177520000000001</v>
      </c>
      <c r="E72" s="27" t="s">
        <v>456</v>
      </c>
      <c r="F72" s="27" t="s">
        <v>74</v>
      </c>
      <c r="G72" s="27" t="s">
        <v>532</v>
      </c>
      <c r="H72" s="27" t="s">
        <v>566</v>
      </c>
      <c r="J72" s="27">
        <v>372</v>
      </c>
    </row>
    <row r="73" spans="1:10" x14ac:dyDescent="0.3">
      <c r="A73" s="27" t="s">
        <v>270</v>
      </c>
      <c r="B73" s="27" t="s">
        <v>340</v>
      </c>
      <c r="C73" s="28">
        <v>32.349789999999999</v>
      </c>
      <c r="D73" s="28">
        <v>-95.298259999999999</v>
      </c>
      <c r="E73" s="27" t="s">
        <v>457</v>
      </c>
      <c r="F73" s="27" t="s">
        <v>79</v>
      </c>
      <c r="G73" s="27" t="s">
        <v>532</v>
      </c>
      <c r="H73" s="27" t="s">
        <v>566</v>
      </c>
      <c r="J73" s="27">
        <v>497</v>
      </c>
    </row>
    <row r="74" spans="1:10" x14ac:dyDescent="0.3">
      <c r="A74" s="27" t="s">
        <v>271</v>
      </c>
      <c r="B74" s="27" t="s">
        <v>341</v>
      </c>
      <c r="C74" s="28">
        <v>33.419350000000001</v>
      </c>
      <c r="D74" s="28">
        <v>-96.576509999999999</v>
      </c>
      <c r="E74" s="27" t="s">
        <v>458</v>
      </c>
      <c r="F74" s="27" t="s">
        <v>66</v>
      </c>
      <c r="G74" s="27" t="s">
        <v>532</v>
      </c>
      <c r="H74" s="27" t="s">
        <v>566</v>
      </c>
      <c r="J74" s="27">
        <v>365</v>
      </c>
    </row>
    <row r="75" spans="1:10" x14ac:dyDescent="0.3">
      <c r="A75" s="27" t="s">
        <v>272</v>
      </c>
      <c r="B75" s="27" t="s">
        <v>342</v>
      </c>
      <c r="C75" s="28">
        <v>31.039400000000001</v>
      </c>
      <c r="D75" s="28">
        <v>-104.834052</v>
      </c>
      <c r="E75" s="27" t="s">
        <v>459</v>
      </c>
      <c r="F75" s="27" t="s">
        <v>100</v>
      </c>
      <c r="G75" s="27" t="s">
        <v>532</v>
      </c>
      <c r="H75" s="27" t="s">
        <v>566</v>
      </c>
      <c r="J75" s="27">
        <v>1045</v>
      </c>
    </row>
    <row r="76" spans="1:10" x14ac:dyDescent="0.3">
      <c r="A76" s="27" t="s">
        <v>273</v>
      </c>
      <c r="B76" s="27" t="s">
        <v>343</v>
      </c>
      <c r="C76" s="28">
        <v>31.549800000000001</v>
      </c>
      <c r="D76" s="28">
        <v>-97.141959999999997</v>
      </c>
      <c r="E76" s="27" t="s">
        <v>460</v>
      </c>
      <c r="F76" s="27" t="s">
        <v>82</v>
      </c>
      <c r="G76" s="27" t="s">
        <v>532</v>
      </c>
      <c r="H76" s="27" t="s">
        <v>566</v>
      </c>
      <c r="J76" s="27">
        <v>311</v>
      </c>
    </row>
    <row r="77" spans="1:10" x14ac:dyDescent="0.3">
      <c r="A77" s="27" t="s">
        <v>274</v>
      </c>
      <c r="B77" s="27" t="s">
        <v>344</v>
      </c>
      <c r="C77" s="28">
        <v>32.758809999999997</v>
      </c>
      <c r="D77" s="28">
        <v>-97.795670000000001</v>
      </c>
      <c r="E77" s="27" t="s">
        <v>461</v>
      </c>
      <c r="F77" s="27" t="s">
        <v>69</v>
      </c>
      <c r="G77" s="27" t="s">
        <v>532</v>
      </c>
      <c r="H77" s="27" t="s">
        <v>566</v>
      </c>
      <c r="J77" s="27">
        <v>255</v>
      </c>
    </row>
    <row r="78" spans="1:10" x14ac:dyDescent="0.3">
      <c r="A78" s="27" t="s">
        <v>146</v>
      </c>
      <c r="B78" s="27" t="s">
        <v>276</v>
      </c>
      <c r="C78" s="28">
        <v>30.078659999999999</v>
      </c>
      <c r="D78" s="28">
        <v>-95.239908999999997</v>
      </c>
      <c r="E78" s="27" t="s">
        <v>462</v>
      </c>
      <c r="F78" s="27" t="s">
        <v>38</v>
      </c>
      <c r="G78" s="27" t="s">
        <v>532</v>
      </c>
      <c r="H78" s="27" t="s">
        <v>567</v>
      </c>
      <c r="I78" s="27" t="s">
        <v>691</v>
      </c>
      <c r="J78" s="27">
        <v>468</v>
      </c>
    </row>
    <row r="79" spans="1:10" x14ac:dyDescent="0.3">
      <c r="A79" s="27" t="s">
        <v>147</v>
      </c>
      <c r="B79" s="27" t="s">
        <v>39</v>
      </c>
      <c r="C79" s="28">
        <v>33.188017000000002</v>
      </c>
      <c r="D79" s="28">
        <v>-101.396244</v>
      </c>
      <c r="E79" s="27" t="s">
        <v>463</v>
      </c>
      <c r="F79" s="27" t="s">
        <v>40</v>
      </c>
      <c r="G79" s="27" t="s">
        <v>533</v>
      </c>
      <c r="H79" s="27" t="s">
        <v>568</v>
      </c>
      <c r="J79" s="27">
        <v>439</v>
      </c>
    </row>
    <row r="80" spans="1:10" x14ac:dyDescent="0.3">
      <c r="A80" s="27" t="s">
        <v>148</v>
      </c>
      <c r="B80" s="27" t="s">
        <v>37</v>
      </c>
      <c r="C80" s="28">
        <v>33.621600000000001</v>
      </c>
      <c r="D80" s="28">
        <v>-96.734949999999998</v>
      </c>
      <c r="E80" s="27" t="s">
        <v>464</v>
      </c>
      <c r="F80" s="27" t="s">
        <v>149</v>
      </c>
      <c r="G80" s="27" t="s">
        <v>532</v>
      </c>
      <c r="H80" s="27" t="s">
        <v>569</v>
      </c>
      <c r="J80" s="27">
        <v>263</v>
      </c>
    </row>
    <row r="81" spans="1:10" x14ac:dyDescent="0.3">
      <c r="A81" s="27" t="s">
        <v>150</v>
      </c>
      <c r="B81" s="27" t="s">
        <v>60</v>
      </c>
      <c r="C81" s="28">
        <v>32.473812000000002</v>
      </c>
      <c r="D81" s="28">
        <v>-99.796471999999994</v>
      </c>
      <c r="E81" s="27" t="s">
        <v>465</v>
      </c>
      <c r="F81" s="27" t="s">
        <v>151</v>
      </c>
      <c r="G81" s="27" t="s">
        <v>532</v>
      </c>
      <c r="H81" s="27" t="s">
        <v>570</v>
      </c>
      <c r="I81" s="27" t="s">
        <v>633</v>
      </c>
      <c r="J81" s="27">
        <v>252</v>
      </c>
    </row>
    <row r="82" spans="1:10" x14ac:dyDescent="0.3">
      <c r="A82" s="27" t="s">
        <v>152</v>
      </c>
      <c r="B82" s="27" t="s">
        <v>345</v>
      </c>
      <c r="C82" s="28">
        <v>33.299332</v>
      </c>
      <c r="D82" s="28">
        <v>-97.691597999999999</v>
      </c>
      <c r="E82" s="27" t="s">
        <v>466</v>
      </c>
      <c r="F82" s="27" t="s">
        <v>24</v>
      </c>
      <c r="G82" s="27" t="s">
        <v>532</v>
      </c>
      <c r="H82" s="27" t="s">
        <v>571</v>
      </c>
      <c r="J82" s="27">
        <v>210</v>
      </c>
    </row>
    <row r="83" spans="1:10" x14ac:dyDescent="0.3">
      <c r="A83" s="27" t="s">
        <v>153</v>
      </c>
      <c r="B83" s="27" t="s">
        <v>58</v>
      </c>
      <c r="C83" s="28">
        <v>31.250648000000002</v>
      </c>
      <c r="D83" s="28">
        <v>-94.804089000000005</v>
      </c>
      <c r="E83" s="27" t="s">
        <v>467</v>
      </c>
      <c r="F83" s="27" t="s">
        <v>154</v>
      </c>
      <c r="G83" s="27" t="s">
        <v>533</v>
      </c>
      <c r="H83" s="27" t="s">
        <v>572</v>
      </c>
      <c r="J83" s="27">
        <v>426</v>
      </c>
    </row>
    <row r="84" spans="1:10" x14ac:dyDescent="0.3">
      <c r="A84" s="27" t="s">
        <v>155</v>
      </c>
      <c r="B84" s="27" t="s">
        <v>346</v>
      </c>
      <c r="C84" s="28">
        <v>32.222410000000004</v>
      </c>
      <c r="D84" s="28">
        <v>-101.51161999999999</v>
      </c>
      <c r="E84" s="27" t="s">
        <v>468</v>
      </c>
      <c r="F84" s="27" t="s">
        <v>91</v>
      </c>
      <c r="G84" s="27" t="s">
        <v>532</v>
      </c>
      <c r="H84" s="27" t="s">
        <v>573</v>
      </c>
      <c r="J84" s="27">
        <v>419</v>
      </c>
    </row>
    <row r="85" spans="1:10" x14ac:dyDescent="0.3">
      <c r="A85" s="27" t="s">
        <v>156</v>
      </c>
      <c r="B85" s="27" t="s">
        <v>22</v>
      </c>
      <c r="C85" s="28">
        <v>33.0351</v>
      </c>
      <c r="D85" s="28">
        <v>-97.584733</v>
      </c>
      <c r="E85" s="27" t="s">
        <v>469</v>
      </c>
      <c r="F85" s="27" t="s">
        <v>23</v>
      </c>
      <c r="G85" s="27" t="s">
        <v>532</v>
      </c>
      <c r="H85" s="27" t="s">
        <v>574</v>
      </c>
      <c r="J85" s="27">
        <v>186</v>
      </c>
    </row>
    <row r="86" spans="1:10" x14ac:dyDescent="0.3">
      <c r="A86" s="27" t="s">
        <v>157</v>
      </c>
      <c r="B86" s="27" t="s">
        <v>347</v>
      </c>
      <c r="C86" s="28">
        <v>33.003290999999997</v>
      </c>
      <c r="D86" s="28">
        <v>-96.237320999999994</v>
      </c>
      <c r="E86" s="27" t="s">
        <v>470</v>
      </c>
      <c r="F86" s="27" t="s">
        <v>29</v>
      </c>
      <c r="G86" s="27" t="s">
        <v>533</v>
      </c>
      <c r="H86" s="27" t="s">
        <v>575</v>
      </c>
      <c r="J86" s="27">
        <v>247</v>
      </c>
    </row>
    <row r="87" spans="1:10" x14ac:dyDescent="0.3">
      <c r="A87" s="27" t="s">
        <v>158</v>
      </c>
      <c r="B87" s="27" t="s">
        <v>53</v>
      </c>
      <c r="C87" s="28">
        <v>28.960273000000001</v>
      </c>
      <c r="D87" s="28">
        <v>-96.611958000000001</v>
      </c>
      <c r="E87" s="27" t="s">
        <v>471</v>
      </c>
      <c r="F87" s="27" t="s">
        <v>159</v>
      </c>
      <c r="G87" s="27" t="s">
        <v>532</v>
      </c>
      <c r="H87" s="27" t="s">
        <v>576</v>
      </c>
      <c r="J87" s="27">
        <v>498</v>
      </c>
    </row>
    <row r="88" spans="1:10" x14ac:dyDescent="0.3">
      <c r="A88" s="27" t="s">
        <v>160</v>
      </c>
      <c r="B88" s="27" t="s">
        <v>348</v>
      </c>
      <c r="C88" s="28">
        <v>30.326716999999999</v>
      </c>
      <c r="D88" s="28">
        <v>-94.070466999999994</v>
      </c>
      <c r="E88" s="27" t="s">
        <v>472</v>
      </c>
      <c r="F88" s="27" t="s">
        <v>32</v>
      </c>
      <c r="G88" s="27" t="s">
        <v>533</v>
      </c>
      <c r="H88" s="27" t="s">
        <v>577</v>
      </c>
      <c r="J88" s="27">
        <v>555</v>
      </c>
    </row>
    <row r="89" spans="1:10" x14ac:dyDescent="0.3">
      <c r="A89" s="27" t="s">
        <v>161</v>
      </c>
      <c r="B89" s="27" t="s">
        <v>13</v>
      </c>
      <c r="C89" s="28">
        <v>32.492092999999997</v>
      </c>
      <c r="D89" s="28">
        <v>-96.663386000000003</v>
      </c>
      <c r="E89" s="27" t="s">
        <v>473</v>
      </c>
      <c r="F89" s="27" t="s">
        <v>162</v>
      </c>
      <c r="G89" s="27" t="s">
        <v>532</v>
      </c>
      <c r="H89" s="27" t="s">
        <v>578</v>
      </c>
      <c r="J89" s="27">
        <v>197</v>
      </c>
    </row>
    <row r="90" spans="1:10" x14ac:dyDescent="0.3">
      <c r="A90" s="27" t="s">
        <v>163</v>
      </c>
      <c r="B90" s="27" t="s">
        <v>1</v>
      </c>
      <c r="C90" s="28">
        <v>29.326592999999999</v>
      </c>
      <c r="D90" s="28">
        <v>-95.048466000000005</v>
      </c>
      <c r="E90" s="27" t="s">
        <v>474</v>
      </c>
      <c r="F90" s="27" t="s">
        <v>2</v>
      </c>
      <c r="G90" s="27" t="s">
        <v>532</v>
      </c>
      <c r="H90" s="27" t="s">
        <v>579</v>
      </c>
      <c r="I90" s="27" t="s">
        <v>634</v>
      </c>
      <c r="J90" s="27">
        <v>354</v>
      </c>
    </row>
    <row r="91" spans="1:10" x14ac:dyDescent="0.3">
      <c r="A91" s="27" t="s">
        <v>164</v>
      </c>
      <c r="B91" s="27" t="s">
        <v>55</v>
      </c>
      <c r="C91" s="28">
        <v>29.783442000000001</v>
      </c>
      <c r="D91" s="28">
        <v>-94.878671999999995</v>
      </c>
      <c r="E91" s="27" t="s">
        <v>475</v>
      </c>
      <c r="F91" s="27" t="s">
        <v>97</v>
      </c>
      <c r="G91" s="27" t="s">
        <v>533</v>
      </c>
      <c r="H91" s="27" t="s">
        <v>580</v>
      </c>
      <c r="J91" s="27">
        <v>524</v>
      </c>
    </row>
    <row r="92" spans="1:10" x14ac:dyDescent="0.3">
      <c r="A92" s="27" t="s">
        <v>165</v>
      </c>
      <c r="B92" s="27" t="s">
        <v>349</v>
      </c>
      <c r="C92" s="28">
        <v>32.629683999999997</v>
      </c>
      <c r="D92" s="28">
        <v>-97.219160000000002</v>
      </c>
      <c r="E92" s="27" t="s">
        <v>476</v>
      </c>
      <c r="F92" s="27" t="s">
        <v>166</v>
      </c>
      <c r="G92" s="27" t="s">
        <v>532</v>
      </c>
      <c r="H92" s="27" t="s">
        <v>581</v>
      </c>
      <c r="J92" s="27">
        <v>233</v>
      </c>
    </row>
    <row r="93" spans="1:10" x14ac:dyDescent="0.3">
      <c r="A93" s="27" t="s">
        <v>167</v>
      </c>
      <c r="B93" s="27" t="s">
        <v>350</v>
      </c>
      <c r="C93" s="28">
        <v>30.196556999999999</v>
      </c>
      <c r="D93" s="28">
        <v>-99.349958000000001</v>
      </c>
      <c r="E93" s="27" t="s">
        <v>477</v>
      </c>
      <c r="F93" s="27" t="s">
        <v>168</v>
      </c>
      <c r="G93" s="27" t="s">
        <v>532</v>
      </c>
      <c r="H93" s="27" t="s">
        <v>582</v>
      </c>
      <c r="J93" s="27">
        <v>316</v>
      </c>
    </row>
    <row r="94" spans="1:10" x14ac:dyDescent="0.3">
      <c r="A94" s="27" t="s">
        <v>169</v>
      </c>
      <c r="B94" s="27" t="s">
        <v>351</v>
      </c>
      <c r="C94" s="28">
        <v>31.905726000000001</v>
      </c>
      <c r="D94" s="28">
        <v>-102.250017</v>
      </c>
      <c r="E94" s="27" t="s">
        <v>478</v>
      </c>
      <c r="F94" s="27" t="s">
        <v>27</v>
      </c>
      <c r="G94" s="27" t="s">
        <v>532</v>
      </c>
      <c r="H94" s="27" t="s">
        <v>583</v>
      </c>
      <c r="J94" s="27">
        <v>502</v>
      </c>
    </row>
    <row r="95" spans="1:10" x14ac:dyDescent="0.3">
      <c r="A95" s="27" t="s">
        <v>170</v>
      </c>
      <c r="B95" s="27" t="s">
        <v>352</v>
      </c>
      <c r="C95" s="28">
        <v>31.731750999999999</v>
      </c>
      <c r="D95" s="28">
        <v>-102.584772</v>
      </c>
      <c r="E95" s="27" t="s">
        <v>479</v>
      </c>
      <c r="F95" s="27" t="s">
        <v>171</v>
      </c>
      <c r="G95" s="27" t="s">
        <v>532</v>
      </c>
      <c r="H95" s="27" t="s">
        <v>584</v>
      </c>
      <c r="J95" s="27">
        <v>541</v>
      </c>
    </row>
    <row r="96" spans="1:10" x14ac:dyDescent="0.3">
      <c r="A96" s="27" t="s">
        <v>172</v>
      </c>
      <c r="B96" s="27" t="s">
        <v>353</v>
      </c>
      <c r="C96" s="28">
        <v>29.523098000000001</v>
      </c>
      <c r="D96" s="28">
        <v>-98.139948000000004</v>
      </c>
      <c r="E96" s="27" t="s">
        <v>480</v>
      </c>
      <c r="F96" s="27" t="s">
        <v>481</v>
      </c>
      <c r="G96" s="27" t="s">
        <v>533</v>
      </c>
      <c r="H96" s="27" t="s">
        <v>585</v>
      </c>
      <c r="J96" s="27">
        <v>385</v>
      </c>
    </row>
    <row r="97" spans="1:10" x14ac:dyDescent="0.3">
      <c r="A97" s="27" t="s">
        <v>173</v>
      </c>
      <c r="B97" s="27" t="s">
        <v>354</v>
      </c>
      <c r="C97" s="28">
        <v>29.919239999999999</v>
      </c>
      <c r="D97" s="28">
        <v>-97.876347999999993</v>
      </c>
      <c r="E97" s="27" t="s">
        <v>482</v>
      </c>
      <c r="F97" s="27" t="s">
        <v>483</v>
      </c>
      <c r="G97" s="27" t="s">
        <v>532</v>
      </c>
      <c r="H97" s="27" t="s">
        <v>586</v>
      </c>
      <c r="J97" s="27">
        <v>339</v>
      </c>
    </row>
    <row r="98" spans="1:10" x14ac:dyDescent="0.3">
      <c r="A98" s="27" t="s">
        <v>174</v>
      </c>
      <c r="B98" s="27" t="s">
        <v>25</v>
      </c>
      <c r="C98" s="28">
        <v>33.363922000000002</v>
      </c>
      <c r="D98" s="28">
        <v>-97.426249999999996</v>
      </c>
      <c r="E98" s="27" t="s">
        <v>484</v>
      </c>
      <c r="F98" s="27" t="s">
        <v>175</v>
      </c>
      <c r="G98" s="27" t="s">
        <v>532</v>
      </c>
      <c r="H98" s="27" t="s">
        <v>587</v>
      </c>
      <c r="J98" s="27">
        <v>214</v>
      </c>
    </row>
    <row r="99" spans="1:10" x14ac:dyDescent="0.3">
      <c r="A99" s="27" t="s">
        <v>176</v>
      </c>
      <c r="B99" s="27" t="s">
        <v>355</v>
      </c>
      <c r="C99" s="28">
        <v>33.532232999999998</v>
      </c>
      <c r="D99" s="28">
        <v>-93.909632999999999</v>
      </c>
      <c r="E99" s="27" t="s">
        <v>485</v>
      </c>
      <c r="F99" s="27" t="s">
        <v>635</v>
      </c>
      <c r="G99" s="27" t="s">
        <v>532</v>
      </c>
      <c r="H99" s="27" t="s">
        <v>588</v>
      </c>
      <c r="I99" s="27" t="s">
        <v>636</v>
      </c>
      <c r="J99" s="27">
        <v>522</v>
      </c>
    </row>
    <row r="100" spans="1:10" x14ac:dyDescent="0.3">
      <c r="A100" s="27" t="s">
        <v>177</v>
      </c>
      <c r="B100" s="27" t="s">
        <v>356</v>
      </c>
      <c r="C100" s="28">
        <v>32.438899999999997</v>
      </c>
      <c r="D100" s="28">
        <v>-95.101950000000002</v>
      </c>
      <c r="E100" s="27" t="s">
        <v>486</v>
      </c>
      <c r="F100" s="27" t="s">
        <v>12</v>
      </c>
      <c r="G100" s="27" t="s">
        <v>532</v>
      </c>
      <c r="H100" s="27" t="s">
        <v>589</v>
      </c>
      <c r="I100" s="27" t="s">
        <v>692</v>
      </c>
      <c r="J100" s="27">
        <v>360</v>
      </c>
    </row>
    <row r="101" spans="1:10" x14ac:dyDescent="0.3">
      <c r="A101" s="27" t="s">
        <v>178</v>
      </c>
      <c r="B101" s="27" t="s">
        <v>357</v>
      </c>
      <c r="C101" s="28">
        <v>29.277498000000001</v>
      </c>
      <c r="D101" s="28">
        <v>-95.432557000000003</v>
      </c>
      <c r="E101" s="27" t="s">
        <v>487</v>
      </c>
      <c r="F101" s="27" t="s">
        <v>0</v>
      </c>
      <c r="G101" s="27" t="s">
        <v>532</v>
      </c>
      <c r="H101" s="27" t="s">
        <v>590</v>
      </c>
      <c r="J101" s="27">
        <v>330</v>
      </c>
    </row>
    <row r="102" spans="1:10" x14ac:dyDescent="0.3">
      <c r="A102" s="27" t="s">
        <v>179</v>
      </c>
      <c r="B102" s="27" t="s">
        <v>54</v>
      </c>
      <c r="C102" s="28">
        <v>29.294685999999999</v>
      </c>
      <c r="D102" s="28">
        <v>-95.318861999999996</v>
      </c>
      <c r="E102" s="27" t="s">
        <v>488</v>
      </c>
      <c r="F102" s="27" t="s">
        <v>203</v>
      </c>
      <c r="G102" s="27" t="s">
        <v>532</v>
      </c>
      <c r="H102" s="27" t="s">
        <v>591</v>
      </c>
      <c r="J102" s="27">
        <v>536</v>
      </c>
    </row>
    <row r="103" spans="1:10" x14ac:dyDescent="0.3">
      <c r="A103" s="27" t="s">
        <v>180</v>
      </c>
      <c r="B103" s="27" t="s">
        <v>4</v>
      </c>
      <c r="C103" s="28">
        <v>30.132121000000001</v>
      </c>
      <c r="D103" s="28">
        <v>-97.646795999999995</v>
      </c>
      <c r="E103" s="27" t="s">
        <v>489</v>
      </c>
      <c r="F103" s="27" t="s">
        <v>5</v>
      </c>
      <c r="G103" s="27" t="s">
        <v>532</v>
      </c>
      <c r="H103" s="27" t="s">
        <v>592</v>
      </c>
      <c r="I103" s="27" t="s">
        <v>637</v>
      </c>
      <c r="J103" s="27">
        <v>319</v>
      </c>
    </row>
    <row r="104" spans="1:10" x14ac:dyDescent="0.3">
      <c r="A104" s="27" t="s">
        <v>181</v>
      </c>
      <c r="B104" s="27" t="s">
        <v>358</v>
      </c>
      <c r="C104" s="28">
        <v>32.454455000000003</v>
      </c>
      <c r="D104" s="28">
        <v>-99.828429</v>
      </c>
      <c r="E104" s="27" t="s">
        <v>490</v>
      </c>
      <c r="F104" s="27" t="s">
        <v>151</v>
      </c>
      <c r="G104" s="27" t="s">
        <v>532</v>
      </c>
      <c r="H104" s="27" t="s">
        <v>593</v>
      </c>
      <c r="J104" s="27">
        <v>753</v>
      </c>
    </row>
    <row r="105" spans="1:10" x14ac:dyDescent="0.3">
      <c r="A105" s="27" t="s">
        <v>182</v>
      </c>
      <c r="B105" s="27" t="s">
        <v>359</v>
      </c>
      <c r="C105" s="28">
        <v>35.079557000000001</v>
      </c>
      <c r="D105" s="28">
        <v>-101.830381</v>
      </c>
      <c r="E105" s="27" t="s">
        <v>491</v>
      </c>
      <c r="F105" s="27" t="s">
        <v>118</v>
      </c>
      <c r="G105" s="27" t="s">
        <v>532</v>
      </c>
      <c r="H105" s="27" t="s">
        <v>594</v>
      </c>
      <c r="J105" s="27">
        <v>617</v>
      </c>
    </row>
    <row r="106" spans="1:10" x14ac:dyDescent="0.3">
      <c r="A106" s="27" t="s">
        <v>183</v>
      </c>
      <c r="B106" s="27" t="s">
        <v>360</v>
      </c>
      <c r="C106" s="28">
        <v>35.229030999999999</v>
      </c>
      <c r="D106" s="28">
        <v>-101.722425</v>
      </c>
      <c r="E106" s="27" t="s">
        <v>492</v>
      </c>
      <c r="F106" s="27" t="s">
        <v>118</v>
      </c>
      <c r="G106" s="27" t="s">
        <v>532</v>
      </c>
      <c r="H106" s="27" t="s">
        <v>595</v>
      </c>
      <c r="I106" s="27" t="s">
        <v>693</v>
      </c>
      <c r="J106" s="27">
        <v>622</v>
      </c>
    </row>
    <row r="107" spans="1:10" x14ac:dyDescent="0.3">
      <c r="A107" s="27" t="s">
        <v>184</v>
      </c>
      <c r="B107" s="27" t="s">
        <v>361</v>
      </c>
      <c r="C107" s="28">
        <v>32.570532999999998</v>
      </c>
      <c r="D107" s="28">
        <v>-97.241799999999998</v>
      </c>
      <c r="E107" s="27" t="s">
        <v>493</v>
      </c>
      <c r="F107" s="27" t="s">
        <v>15</v>
      </c>
      <c r="G107" s="27" t="s">
        <v>532</v>
      </c>
      <c r="H107" s="27" t="s">
        <v>596</v>
      </c>
      <c r="J107" s="27">
        <v>166</v>
      </c>
    </row>
    <row r="108" spans="1:10" x14ac:dyDescent="0.3">
      <c r="A108" s="27" t="s">
        <v>185</v>
      </c>
      <c r="B108" s="27" t="s">
        <v>33</v>
      </c>
      <c r="C108" s="28">
        <v>33.611255</v>
      </c>
      <c r="D108" s="28">
        <v>-96.482899000000003</v>
      </c>
      <c r="E108" s="27" t="s">
        <v>494</v>
      </c>
      <c r="F108" s="27" t="s">
        <v>34</v>
      </c>
      <c r="G108" s="27" t="s">
        <v>532</v>
      </c>
      <c r="H108" s="27" t="s">
        <v>597</v>
      </c>
      <c r="J108" s="27">
        <v>276</v>
      </c>
    </row>
    <row r="109" spans="1:10" x14ac:dyDescent="0.3">
      <c r="A109" s="27" t="s">
        <v>186</v>
      </c>
      <c r="B109" s="27" t="s">
        <v>51</v>
      </c>
      <c r="C109" s="28">
        <v>27.733051</v>
      </c>
      <c r="D109" s="28">
        <v>-97.491414000000006</v>
      </c>
      <c r="E109" s="27" t="s">
        <v>495</v>
      </c>
      <c r="F109" s="27" t="s">
        <v>496</v>
      </c>
      <c r="G109" s="27" t="s">
        <v>532</v>
      </c>
      <c r="H109" s="27" t="s">
        <v>598</v>
      </c>
      <c r="J109" s="27">
        <v>584</v>
      </c>
    </row>
    <row r="110" spans="1:10" x14ac:dyDescent="0.3">
      <c r="A110" s="27" t="s">
        <v>187</v>
      </c>
      <c r="B110" s="27" t="s">
        <v>362</v>
      </c>
      <c r="C110" s="28">
        <v>30.337050000000001</v>
      </c>
      <c r="D110" s="28">
        <v>-95.166349999999994</v>
      </c>
      <c r="E110" s="27" t="s">
        <v>497</v>
      </c>
      <c r="F110" s="27" t="s">
        <v>498</v>
      </c>
      <c r="G110" s="27" t="s">
        <v>532</v>
      </c>
      <c r="H110" s="27" t="s">
        <v>599</v>
      </c>
      <c r="J110" s="27">
        <v>452</v>
      </c>
    </row>
    <row r="111" spans="1:10" x14ac:dyDescent="0.3">
      <c r="A111" s="27" t="s">
        <v>188</v>
      </c>
      <c r="B111" s="27" t="s">
        <v>8</v>
      </c>
      <c r="C111" s="28">
        <v>30.532844999999998</v>
      </c>
      <c r="D111" s="28">
        <v>-96.228387999999995</v>
      </c>
      <c r="E111" s="27" t="s">
        <v>499</v>
      </c>
      <c r="F111" s="27" t="s">
        <v>189</v>
      </c>
      <c r="G111" s="27" t="s">
        <v>533</v>
      </c>
      <c r="H111" s="27" t="s">
        <v>600</v>
      </c>
      <c r="I111" s="27" t="s">
        <v>638</v>
      </c>
      <c r="J111" s="27">
        <v>551</v>
      </c>
    </row>
    <row r="112" spans="1:10" x14ac:dyDescent="0.3">
      <c r="A112" s="27" t="s">
        <v>190</v>
      </c>
      <c r="B112" s="27" t="s">
        <v>363</v>
      </c>
      <c r="C112" s="28">
        <v>32.311149</v>
      </c>
      <c r="D112" s="28">
        <v>-96.510679999999994</v>
      </c>
      <c r="E112" s="27" t="s">
        <v>500</v>
      </c>
      <c r="F112" s="27" t="s">
        <v>191</v>
      </c>
      <c r="G112" s="27" t="s">
        <v>532</v>
      </c>
      <c r="H112" s="27" t="s">
        <v>601</v>
      </c>
      <c r="I112" s="27" t="s">
        <v>694</v>
      </c>
      <c r="J112" s="27">
        <v>215</v>
      </c>
    </row>
    <row r="113" spans="1:10" x14ac:dyDescent="0.3">
      <c r="A113" s="27" t="s">
        <v>192</v>
      </c>
      <c r="B113" s="27" t="s">
        <v>21</v>
      </c>
      <c r="C113" s="28">
        <v>33.032285999999999</v>
      </c>
      <c r="D113" s="28">
        <v>-97.284335999999996</v>
      </c>
      <c r="E113" s="27" t="s">
        <v>501</v>
      </c>
      <c r="F113" s="27" t="s">
        <v>193</v>
      </c>
      <c r="G113" s="27" t="s">
        <v>532</v>
      </c>
      <c r="H113" s="27" t="s">
        <v>602</v>
      </c>
      <c r="I113" s="27" t="s">
        <v>639</v>
      </c>
      <c r="J113" s="27">
        <v>681</v>
      </c>
    </row>
    <row r="114" spans="1:10" x14ac:dyDescent="0.3">
      <c r="A114" s="27" t="s">
        <v>194</v>
      </c>
      <c r="B114" s="27" t="s">
        <v>52</v>
      </c>
      <c r="C114" s="28">
        <v>28.7332</v>
      </c>
      <c r="D114" s="28">
        <v>-97.352599999999995</v>
      </c>
      <c r="E114" s="27" t="s">
        <v>502</v>
      </c>
      <c r="F114" s="27" t="s">
        <v>195</v>
      </c>
      <c r="G114" s="27" t="s">
        <v>533</v>
      </c>
      <c r="H114" s="27" t="s">
        <v>603</v>
      </c>
      <c r="I114" s="27" t="s">
        <v>697</v>
      </c>
      <c r="J114" s="27">
        <v>500</v>
      </c>
    </row>
    <row r="115" spans="1:10" x14ac:dyDescent="0.3">
      <c r="A115" s="27" t="s">
        <v>196</v>
      </c>
      <c r="B115" s="27" t="s">
        <v>364</v>
      </c>
      <c r="C115" s="28">
        <v>32.512759000000003</v>
      </c>
      <c r="D115" s="28">
        <v>-95.002022999999994</v>
      </c>
      <c r="E115" s="27" t="s">
        <v>503</v>
      </c>
      <c r="F115" s="27" t="s">
        <v>14</v>
      </c>
      <c r="G115" s="27" t="s">
        <v>533</v>
      </c>
      <c r="H115" s="27" t="s">
        <v>604</v>
      </c>
      <c r="I115" s="27" t="s">
        <v>640</v>
      </c>
      <c r="J115" s="27">
        <v>637</v>
      </c>
    </row>
    <row r="116" spans="1:10" x14ac:dyDescent="0.3">
      <c r="A116" s="27" t="s">
        <v>197</v>
      </c>
      <c r="B116" s="27" t="s">
        <v>365</v>
      </c>
      <c r="C116" s="28">
        <v>33.041880999999997</v>
      </c>
      <c r="D116" s="28">
        <v>-96.119656000000006</v>
      </c>
      <c r="E116" s="27" t="s">
        <v>504</v>
      </c>
      <c r="F116" s="27" t="s">
        <v>505</v>
      </c>
      <c r="G116" s="27" t="s">
        <v>532</v>
      </c>
      <c r="H116" s="27" t="s">
        <v>605</v>
      </c>
      <c r="J116" s="27">
        <v>261</v>
      </c>
    </row>
    <row r="117" spans="1:10" x14ac:dyDescent="0.3">
      <c r="A117" s="27" t="s">
        <v>198</v>
      </c>
      <c r="B117" s="27" t="s">
        <v>506</v>
      </c>
      <c r="C117" s="28">
        <v>29.852491000000001</v>
      </c>
      <c r="D117" s="28">
        <v>-95.058892</v>
      </c>
      <c r="E117" s="27" t="s">
        <v>507</v>
      </c>
      <c r="F117" s="27" t="s">
        <v>199</v>
      </c>
      <c r="G117" s="27" t="s">
        <v>532</v>
      </c>
      <c r="H117" s="27" t="s">
        <v>606</v>
      </c>
      <c r="J117" s="27">
        <v>503</v>
      </c>
    </row>
    <row r="118" spans="1:10" x14ac:dyDescent="0.3">
      <c r="A118" s="27" t="s">
        <v>200</v>
      </c>
      <c r="B118" s="27" t="s">
        <v>10</v>
      </c>
      <c r="C118" s="28">
        <v>32.439608</v>
      </c>
      <c r="D118" s="28">
        <v>-94.913967999999997</v>
      </c>
      <c r="E118" s="27" t="s">
        <v>407</v>
      </c>
      <c r="F118" s="27" t="s">
        <v>11</v>
      </c>
      <c r="G118" s="27" t="s">
        <v>532</v>
      </c>
      <c r="H118" s="27" t="s">
        <v>607</v>
      </c>
      <c r="J118" s="27">
        <v>396</v>
      </c>
    </row>
    <row r="119" spans="1:10" x14ac:dyDescent="0.3">
      <c r="A119" s="27" t="s">
        <v>201</v>
      </c>
      <c r="B119" s="27" t="s">
        <v>16</v>
      </c>
      <c r="C119" s="28">
        <v>32.621881000000002</v>
      </c>
      <c r="D119" s="28">
        <v>-97.215323999999995</v>
      </c>
      <c r="E119" s="27" t="s">
        <v>508</v>
      </c>
      <c r="F119" s="27" t="s">
        <v>166</v>
      </c>
      <c r="G119" s="27" t="s">
        <v>532</v>
      </c>
      <c r="H119" s="27" t="s">
        <v>608</v>
      </c>
      <c r="J119" s="27">
        <v>167</v>
      </c>
    </row>
    <row r="120" spans="1:10" x14ac:dyDescent="0.3">
      <c r="A120" s="27" t="s">
        <v>202</v>
      </c>
      <c r="B120" s="27" t="s">
        <v>366</v>
      </c>
      <c r="C120" s="28">
        <v>29.315553000000001</v>
      </c>
      <c r="D120" s="28">
        <v>-95.300067999999996</v>
      </c>
      <c r="E120" s="27" t="s">
        <v>509</v>
      </c>
      <c r="F120" s="27" t="s">
        <v>203</v>
      </c>
      <c r="G120" s="27" t="s">
        <v>532</v>
      </c>
      <c r="H120" s="27" t="s">
        <v>609</v>
      </c>
      <c r="J120" s="27">
        <v>536</v>
      </c>
    </row>
    <row r="121" spans="1:10" x14ac:dyDescent="0.3">
      <c r="A121" s="27" t="s">
        <v>204</v>
      </c>
      <c r="B121" s="27" t="s">
        <v>367</v>
      </c>
      <c r="C121" s="28">
        <v>33.480727000000002</v>
      </c>
      <c r="D121" s="28">
        <v>-101.844303</v>
      </c>
      <c r="E121" s="27" t="s">
        <v>510</v>
      </c>
      <c r="F121" s="27" t="s">
        <v>113</v>
      </c>
      <c r="G121" s="27" t="s">
        <v>532</v>
      </c>
      <c r="H121" s="27" t="s">
        <v>610</v>
      </c>
      <c r="J121" s="27">
        <v>500</v>
      </c>
    </row>
    <row r="122" spans="1:10" x14ac:dyDescent="0.3">
      <c r="A122" s="27" t="s">
        <v>205</v>
      </c>
      <c r="B122" s="27" t="s">
        <v>368</v>
      </c>
      <c r="C122" s="28">
        <v>33.489139999999999</v>
      </c>
      <c r="D122" s="28">
        <v>-101.811408</v>
      </c>
      <c r="E122" s="27" t="s">
        <v>511</v>
      </c>
      <c r="F122" s="27" t="s">
        <v>113</v>
      </c>
      <c r="G122" s="27" t="s">
        <v>533</v>
      </c>
      <c r="H122" s="27" t="s">
        <v>611</v>
      </c>
      <c r="J122" s="27">
        <v>497</v>
      </c>
    </row>
    <row r="123" spans="1:10" x14ac:dyDescent="0.3">
      <c r="A123" s="27" t="s">
        <v>206</v>
      </c>
      <c r="B123" s="27" t="s">
        <v>369</v>
      </c>
      <c r="C123" s="28">
        <v>33.552509999999998</v>
      </c>
      <c r="D123" s="28">
        <v>-102.078237</v>
      </c>
      <c r="E123" s="27" t="s">
        <v>512</v>
      </c>
      <c r="F123" s="27" t="s">
        <v>113</v>
      </c>
      <c r="G123" s="27" t="s">
        <v>532</v>
      </c>
      <c r="H123" s="27" t="s">
        <v>612</v>
      </c>
      <c r="J123" s="27">
        <v>527</v>
      </c>
    </row>
    <row r="124" spans="1:10" x14ac:dyDescent="0.3">
      <c r="A124" s="27" t="s">
        <v>207</v>
      </c>
      <c r="B124" s="27" t="s">
        <v>30</v>
      </c>
      <c r="C124" s="28">
        <v>32.737400999999998</v>
      </c>
      <c r="D124" s="28">
        <v>-96.524478000000002</v>
      </c>
      <c r="E124" s="27" t="s">
        <v>513</v>
      </c>
      <c r="F124" s="27" t="s">
        <v>31</v>
      </c>
      <c r="G124" s="27" t="s">
        <v>532</v>
      </c>
      <c r="H124" s="27" t="s">
        <v>613</v>
      </c>
      <c r="I124" s="27" t="s">
        <v>651</v>
      </c>
      <c r="J124" s="27">
        <v>207</v>
      </c>
    </row>
    <row r="125" spans="1:10" x14ac:dyDescent="0.3">
      <c r="A125" s="27" t="s">
        <v>208</v>
      </c>
      <c r="B125" s="27" t="s">
        <v>370</v>
      </c>
      <c r="C125" s="28">
        <v>33.476702000000003</v>
      </c>
      <c r="D125" s="28">
        <v>-94.426570999999996</v>
      </c>
      <c r="E125" s="27" t="s">
        <v>514</v>
      </c>
      <c r="F125" s="27" t="s">
        <v>209</v>
      </c>
      <c r="G125" s="27" t="s">
        <v>532</v>
      </c>
      <c r="H125" s="27" t="s">
        <v>614</v>
      </c>
      <c r="J125" s="27">
        <v>463</v>
      </c>
    </row>
    <row r="126" spans="1:10" x14ac:dyDescent="0.3">
      <c r="A126" s="27" t="s">
        <v>210</v>
      </c>
      <c r="B126" s="27" t="s">
        <v>371</v>
      </c>
      <c r="C126" s="28">
        <v>28.888275</v>
      </c>
      <c r="D126" s="28">
        <v>-98.403841999999997</v>
      </c>
      <c r="E126" s="27" t="s">
        <v>515</v>
      </c>
      <c r="F126" s="27" t="s">
        <v>211</v>
      </c>
      <c r="G126" s="27" t="s">
        <v>532</v>
      </c>
      <c r="H126" s="27" t="s">
        <v>615</v>
      </c>
      <c r="J126" s="27">
        <v>368</v>
      </c>
    </row>
    <row r="127" spans="1:10" x14ac:dyDescent="0.3">
      <c r="A127" s="27" t="s">
        <v>212</v>
      </c>
      <c r="B127" s="27" t="s">
        <v>6</v>
      </c>
      <c r="C127" s="28">
        <v>30.190132999999999</v>
      </c>
      <c r="D127" s="28">
        <v>-97.066473000000002</v>
      </c>
      <c r="E127" s="27" t="s">
        <v>516</v>
      </c>
      <c r="F127" s="27" t="s">
        <v>7</v>
      </c>
      <c r="G127" s="27" t="s">
        <v>532</v>
      </c>
      <c r="H127" s="27" t="s">
        <v>616</v>
      </c>
      <c r="J127" s="27">
        <v>138</v>
      </c>
    </row>
    <row r="128" spans="1:10" x14ac:dyDescent="0.3">
      <c r="A128" s="27" t="s">
        <v>213</v>
      </c>
      <c r="B128" s="27" t="s">
        <v>372</v>
      </c>
      <c r="C128" s="28">
        <v>31.526084000000001</v>
      </c>
      <c r="D128" s="28">
        <v>-100.38239900000001</v>
      </c>
      <c r="E128" s="27" t="s">
        <v>517</v>
      </c>
      <c r="F128" s="27" t="s">
        <v>214</v>
      </c>
      <c r="G128" s="27" t="s">
        <v>532</v>
      </c>
      <c r="H128" s="27" t="s">
        <v>617</v>
      </c>
      <c r="J128" s="27">
        <v>294</v>
      </c>
    </row>
    <row r="129" spans="1:11" x14ac:dyDescent="0.3">
      <c r="A129" s="27" t="s">
        <v>215</v>
      </c>
      <c r="B129" s="27" t="s">
        <v>373</v>
      </c>
      <c r="C129" s="28">
        <v>32.290962</v>
      </c>
      <c r="D129" s="28">
        <v>-98.190843999999998</v>
      </c>
      <c r="E129" s="27" t="s">
        <v>518</v>
      </c>
      <c r="F129" s="27" t="s">
        <v>216</v>
      </c>
      <c r="G129" s="27" t="s">
        <v>533</v>
      </c>
      <c r="H129" s="27" t="s">
        <v>618</v>
      </c>
      <c r="J129" s="27">
        <v>840</v>
      </c>
    </row>
    <row r="130" spans="1:11" x14ac:dyDescent="0.3">
      <c r="A130" s="27" t="s">
        <v>217</v>
      </c>
      <c r="B130" s="27" t="s">
        <v>374</v>
      </c>
      <c r="C130" s="28">
        <v>33.861784999999998</v>
      </c>
      <c r="D130" s="28">
        <v>-98.624405999999993</v>
      </c>
      <c r="E130" s="27" t="s">
        <v>519</v>
      </c>
      <c r="F130" s="27" t="s">
        <v>218</v>
      </c>
      <c r="G130" s="27" t="s">
        <v>532</v>
      </c>
      <c r="H130" s="27" t="s">
        <v>619</v>
      </c>
      <c r="J130" s="27">
        <v>293</v>
      </c>
    </row>
    <row r="131" spans="1:11" x14ac:dyDescent="0.3">
      <c r="A131" s="27" t="s">
        <v>219</v>
      </c>
      <c r="B131" s="27" t="s">
        <v>375</v>
      </c>
      <c r="C131" s="28">
        <v>31.603221000000001</v>
      </c>
      <c r="D131" s="28">
        <v>-97.061735999999996</v>
      </c>
      <c r="E131" s="27" t="s">
        <v>520</v>
      </c>
      <c r="F131" s="27" t="s">
        <v>103</v>
      </c>
      <c r="G131" s="27" t="s">
        <v>533</v>
      </c>
      <c r="H131" s="27" t="s">
        <v>620</v>
      </c>
      <c r="J131" s="27">
        <v>213</v>
      </c>
    </row>
    <row r="132" spans="1:11" x14ac:dyDescent="0.3">
      <c r="A132" s="27" t="s">
        <v>220</v>
      </c>
      <c r="B132" s="27" t="s">
        <v>644</v>
      </c>
      <c r="C132" s="28">
        <v>31.681851999999999</v>
      </c>
      <c r="D132" s="28">
        <v>-97.098483000000002</v>
      </c>
      <c r="E132" s="27" t="s">
        <v>521</v>
      </c>
      <c r="F132" s="27" t="s">
        <v>522</v>
      </c>
      <c r="G132" s="27" t="s">
        <v>533</v>
      </c>
      <c r="H132" s="27" t="s">
        <v>621</v>
      </c>
      <c r="J132" s="27">
        <v>207</v>
      </c>
    </row>
    <row r="133" spans="1:11" x14ac:dyDescent="0.3">
      <c r="A133" s="27" t="s">
        <v>221</v>
      </c>
      <c r="B133" s="27" t="s">
        <v>26</v>
      </c>
      <c r="C133" s="28">
        <v>33.967334999999999</v>
      </c>
      <c r="D133" s="28">
        <v>-98.601040999999995</v>
      </c>
      <c r="E133" s="27" t="s">
        <v>523</v>
      </c>
      <c r="F133" s="27" t="s">
        <v>218</v>
      </c>
      <c r="G133" s="27" t="s">
        <v>532</v>
      </c>
      <c r="H133" s="27" t="s">
        <v>622</v>
      </c>
      <c r="I133" s="27" t="s">
        <v>645</v>
      </c>
      <c r="J133" s="27">
        <v>303</v>
      </c>
    </row>
    <row r="134" spans="1:11" x14ac:dyDescent="0.3">
      <c r="A134" s="27" t="s">
        <v>222</v>
      </c>
      <c r="B134" s="27" t="s">
        <v>376</v>
      </c>
      <c r="C134" s="28">
        <v>30.910530000000001</v>
      </c>
      <c r="D134" s="28">
        <v>-103.095382</v>
      </c>
      <c r="E134" s="27" t="s">
        <v>524</v>
      </c>
      <c r="F134" s="27" t="s">
        <v>223</v>
      </c>
      <c r="G134" s="27" t="s">
        <v>532</v>
      </c>
      <c r="H134" s="27" t="s">
        <v>623</v>
      </c>
      <c r="I134" s="27" t="s">
        <v>646</v>
      </c>
      <c r="J134" s="27">
        <v>688</v>
      </c>
    </row>
    <row r="135" spans="1:11" x14ac:dyDescent="0.3">
      <c r="A135" s="27" t="s">
        <v>224</v>
      </c>
      <c r="B135" s="27" t="s">
        <v>377</v>
      </c>
      <c r="C135" s="28">
        <v>28.942613000000001</v>
      </c>
      <c r="D135" s="28">
        <v>-99.087241000000006</v>
      </c>
      <c r="E135" s="27" t="s">
        <v>525</v>
      </c>
      <c r="F135" s="27" t="s">
        <v>225</v>
      </c>
      <c r="G135" s="27" t="s">
        <v>533</v>
      </c>
      <c r="H135" s="27" t="s">
        <v>624</v>
      </c>
      <c r="I135" s="27" t="s">
        <v>647</v>
      </c>
      <c r="J135" s="27">
        <v>469</v>
      </c>
    </row>
    <row r="136" spans="1:11" x14ac:dyDescent="0.3">
      <c r="A136" s="27" t="s">
        <v>226</v>
      </c>
      <c r="B136" s="27" t="s">
        <v>378</v>
      </c>
      <c r="C136" s="28">
        <v>31.32977</v>
      </c>
      <c r="D136" s="28">
        <v>-103.26237999999999</v>
      </c>
      <c r="E136" s="27" t="s">
        <v>526</v>
      </c>
      <c r="F136" s="27" t="s">
        <v>227</v>
      </c>
      <c r="G136" s="27" t="s">
        <v>532</v>
      </c>
      <c r="H136" s="27" t="s">
        <v>695</v>
      </c>
      <c r="I136" s="27" t="s">
        <v>648</v>
      </c>
      <c r="J136" s="27">
        <v>626</v>
      </c>
    </row>
    <row r="137" spans="1:11" x14ac:dyDescent="0.3">
      <c r="A137" s="27" t="s">
        <v>228</v>
      </c>
      <c r="B137" s="27" t="s">
        <v>379</v>
      </c>
      <c r="C137" s="28">
        <v>31.608885000000001</v>
      </c>
      <c r="D137" s="28">
        <v>-100.355042</v>
      </c>
      <c r="E137" s="27" t="s">
        <v>527</v>
      </c>
      <c r="F137" s="27" t="s">
        <v>214</v>
      </c>
      <c r="G137" s="27" t="s">
        <v>532</v>
      </c>
      <c r="H137" s="27" t="s">
        <v>625</v>
      </c>
      <c r="I137" s="27" t="s">
        <v>649</v>
      </c>
      <c r="J137" s="27">
        <v>289</v>
      </c>
    </row>
    <row r="138" spans="1:11" x14ac:dyDescent="0.3">
      <c r="A138" s="27" t="s">
        <v>229</v>
      </c>
      <c r="B138" s="27" t="s">
        <v>380</v>
      </c>
      <c r="C138" s="28">
        <v>29.114608</v>
      </c>
      <c r="D138" s="28">
        <v>-99.752146999999994</v>
      </c>
      <c r="E138" s="27" t="s">
        <v>528</v>
      </c>
      <c r="F138" s="27" t="s">
        <v>230</v>
      </c>
      <c r="G138" s="27" t="s">
        <v>532</v>
      </c>
      <c r="H138" s="27" t="s">
        <v>698</v>
      </c>
      <c r="I138" s="27" t="s">
        <v>650</v>
      </c>
      <c r="J138" s="27">
        <v>470</v>
      </c>
    </row>
    <row r="139" spans="1:11" x14ac:dyDescent="0.3">
      <c r="A139" s="27" t="s">
        <v>641</v>
      </c>
      <c r="B139" s="27" t="s">
        <v>642</v>
      </c>
      <c r="G139" s="27" t="s">
        <v>532</v>
      </c>
      <c r="H139" s="27" t="s">
        <v>699</v>
      </c>
      <c r="I139" s="27" t="s">
        <v>643</v>
      </c>
      <c r="J139" s="27">
        <v>971</v>
      </c>
    </row>
    <row r="140" spans="1:11" x14ac:dyDescent="0.3">
      <c r="A140" s="27" t="s">
        <v>666</v>
      </c>
      <c r="B140" s="27" t="s">
        <v>669</v>
      </c>
      <c r="G140" s="27" t="s">
        <v>671</v>
      </c>
      <c r="H140" s="27" t="s">
        <v>673</v>
      </c>
      <c r="K140" s="3" t="s">
        <v>677</v>
      </c>
    </row>
    <row r="141" spans="1:11" x14ac:dyDescent="0.3">
      <c r="A141" s="27" t="s">
        <v>667</v>
      </c>
      <c r="B141" s="27" t="s">
        <v>670</v>
      </c>
      <c r="G141" s="27" t="s">
        <v>672</v>
      </c>
      <c r="H141" s="27" t="s">
        <v>673</v>
      </c>
      <c r="K141" s="3" t="s">
        <v>677</v>
      </c>
    </row>
    <row r="142" spans="1:11" x14ac:dyDescent="0.3">
      <c r="A142" s="27" t="s">
        <v>668</v>
      </c>
      <c r="B142" s="27" t="s">
        <v>674</v>
      </c>
      <c r="G142" s="27" t="s">
        <v>675</v>
      </c>
      <c r="H142" s="27" t="s">
        <v>676</v>
      </c>
      <c r="K142" s="3" t="s">
        <v>682</v>
      </c>
    </row>
    <row r="143" spans="1:11" x14ac:dyDescent="0.3">
      <c r="A143" s="27" t="s">
        <v>678</v>
      </c>
      <c r="B143" s="27" t="s">
        <v>679</v>
      </c>
      <c r="G143" s="27" t="s">
        <v>681</v>
      </c>
      <c r="H143" s="27" t="s">
        <v>680</v>
      </c>
      <c r="J143" s="27">
        <v>2500</v>
      </c>
    </row>
    <row r="144" spans="1:11" x14ac:dyDescent="0.3">
      <c r="A144" s="27" t="s">
        <v>683</v>
      </c>
      <c r="B144" s="27" t="s">
        <v>684</v>
      </c>
      <c r="G144" s="27" t="s">
        <v>685</v>
      </c>
      <c r="H144" s="27" t="s">
        <v>686</v>
      </c>
      <c r="J144" s="27">
        <v>1000</v>
      </c>
    </row>
  </sheetData>
  <sheetProtection algorithmName="SHA-512" hashValue="JxVYajKGSVN7b4fE8WbyKodrpo0zQQHs8cmOlhm/Ld/9pnZ1XUwXJPJm787PEtYCSp/m5FU5PrCN0ePUyJsP4w==" saltValue="+TJoet9mL3OqK+EfMjoLIA=="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33368-B0FB-4C35-BBE2-BC5A149C5F2F}">
  <sheetPr codeName="Sheet17"/>
  <dimension ref="A1:BY89"/>
  <sheetViews>
    <sheetView workbookViewId="0">
      <selection activeCell="B6" sqref="B6"/>
    </sheetView>
  </sheetViews>
  <sheetFormatPr defaultRowHeight="14.4" x14ac:dyDescent="0.3"/>
  <cols>
    <col min="1" max="1" width="8.44140625" style="22" customWidth="1"/>
    <col min="2" max="2" width="8.109375" style="1" customWidth="1"/>
    <col min="3" max="3" width="26.77734375" style="1" customWidth="1"/>
    <col min="4" max="5" width="8.88671875" style="1"/>
    <col min="6" max="6" width="10.77734375" style="1" customWidth="1"/>
    <col min="7" max="8" width="9.33203125" style="1" customWidth="1"/>
    <col min="9" max="9" width="13.44140625" style="1" hidden="1" customWidth="1"/>
    <col min="10" max="12" width="0" style="1" hidden="1" customWidth="1"/>
    <col min="13" max="13" width="13.88671875" style="1" hidden="1" customWidth="1"/>
    <col min="14" max="68" width="0" style="1" hidden="1" customWidth="1"/>
    <col min="69" max="69" width="8.88671875" style="23"/>
    <col min="70" max="16384" width="8.88671875" style="1"/>
  </cols>
  <sheetData>
    <row r="1" spans="1:77" ht="14.4" customHeight="1" thickBot="1" x14ac:dyDescent="0.35">
      <c r="A1" s="4"/>
      <c r="B1" s="5"/>
      <c r="C1" s="6"/>
      <c r="D1" s="6"/>
      <c r="E1" s="6"/>
      <c r="F1" s="7"/>
      <c r="G1" s="5"/>
      <c r="H1" s="8"/>
      <c r="R1" s="1">
        <v>1</v>
      </c>
      <c r="S1" s="1">
        <v>2</v>
      </c>
      <c r="T1" s="1">
        <v>3</v>
      </c>
      <c r="U1" s="1">
        <v>4</v>
      </c>
      <c r="V1" s="1">
        <v>5</v>
      </c>
      <c r="W1" s="1">
        <v>6</v>
      </c>
      <c r="X1" s="1">
        <v>7</v>
      </c>
      <c r="Y1" s="1">
        <v>8</v>
      </c>
      <c r="Z1" s="1">
        <v>9</v>
      </c>
      <c r="AA1" s="1">
        <v>10</v>
      </c>
      <c r="AB1" s="1">
        <v>11</v>
      </c>
      <c r="AC1" s="1">
        <v>12</v>
      </c>
      <c r="AD1" s="1">
        <v>13</v>
      </c>
      <c r="BQ1" s="9"/>
      <c r="BR1" s="9"/>
      <c r="BS1" s="9"/>
      <c r="BT1" s="9"/>
      <c r="BU1" s="9"/>
      <c r="BV1" s="9"/>
      <c r="BW1" s="9"/>
      <c r="BX1" s="9"/>
      <c r="BY1" s="9"/>
    </row>
    <row r="2" spans="1:77" ht="14.4" customHeight="1" thickBot="1" x14ac:dyDescent="0.35">
      <c r="A2" s="4"/>
      <c r="B2" s="34" t="s">
        <v>700</v>
      </c>
      <c r="C2" s="35"/>
      <c r="D2" s="24"/>
      <c r="E2" s="10"/>
      <c r="F2" s="11" t="s">
        <v>701</v>
      </c>
      <c r="G2" s="29">
        <f>SUM(F6:F85)+Q2+L3</f>
        <v>0</v>
      </c>
      <c r="H2" s="30"/>
      <c r="L2" s="1">
        <f>IF(D2&gt;480,480,D2)</f>
        <v>0</v>
      </c>
      <c r="N2" s="1">
        <f>COUNTIF($B$6:$B$85,"XEAT1")</f>
        <v>0</v>
      </c>
      <c r="O2" s="1">
        <f>COUNTIF($B$6:$B$85,"XEAT2")</f>
        <v>0</v>
      </c>
      <c r="Q2" s="1">
        <f>L2*2*(2^(SUM(N2:O2)))</f>
        <v>0</v>
      </c>
      <c r="BQ2" s="9"/>
      <c r="BR2" s="9"/>
      <c r="BS2" s="9"/>
      <c r="BT2" s="9"/>
      <c r="BU2" s="9"/>
      <c r="BV2" s="9"/>
      <c r="BW2" s="9"/>
      <c r="BX2" s="9"/>
      <c r="BY2" s="9"/>
    </row>
    <row r="3" spans="1:77" ht="15" thickBot="1" x14ac:dyDescent="0.35">
      <c r="A3" s="4"/>
      <c r="B3" s="12" t="s">
        <v>702</v>
      </c>
      <c r="C3" s="2"/>
      <c r="D3" s="25"/>
      <c r="E3" s="10"/>
      <c r="F3" s="5"/>
      <c r="G3" s="31"/>
      <c r="H3" s="32"/>
      <c r="L3" s="1">
        <f>IF(D3="Y",2500,0)</f>
        <v>0</v>
      </c>
      <c r="BQ3" s="9"/>
      <c r="BR3" s="9"/>
      <c r="BS3" s="9"/>
      <c r="BT3" s="9"/>
      <c r="BU3" s="9"/>
      <c r="BV3" s="9"/>
      <c r="BW3" s="9"/>
      <c r="BX3" s="9"/>
      <c r="BY3" s="9"/>
    </row>
    <row r="4" spans="1:77" ht="12" customHeight="1" x14ac:dyDescent="0.3">
      <c r="A4" s="4"/>
      <c r="B4" s="5"/>
      <c r="C4" s="13"/>
      <c r="D4" s="5"/>
      <c r="E4" s="4"/>
      <c r="F4" s="5"/>
      <c r="G4" s="14"/>
      <c r="H4" s="14"/>
      <c r="BQ4" s="9"/>
      <c r="BR4" s="9"/>
      <c r="BS4" s="9"/>
      <c r="BT4" s="9"/>
      <c r="BU4" s="9"/>
      <c r="BV4" s="9"/>
      <c r="BW4" s="9"/>
      <c r="BX4" s="9"/>
      <c r="BY4" s="9"/>
    </row>
    <row r="5" spans="1:77" ht="30.6" customHeight="1" x14ac:dyDescent="0.3">
      <c r="A5" s="15" t="s">
        <v>657</v>
      </c>
      <c r="B5" s="16" t="s">
        <v>652</v>
      </c>
      <c r="C5" s="16" t="s">
        <v>653</v>
      </c>
      <c r="D5" s="16" t="s">
        <v>654</v>
      </c>
      <c r="E5" s="16" t="s">
        <v>662</v>
      </c>
      <c r="F5" s="16" t="s">
        <v>658</v>
      </c>
      <c r="G5" s="16" t="s">
        <v>663</v>
      </c>
      <c r="H5" s="17" t="s">
        <v>661</v>
      </c>
      <c r="L5" s="1" t="s">
        <v>652</v>
      </c>
      <c r="M5" s="1" t="s">
        <v>655</v>
      </c>
      <c r="N5" s="1" t="s">
        <v>658</v>
      </c>
      <c r="O5" s="1" t="s">
        <v>659</v>
      </c>
      <c r="P5" s="1">
        <v>0</v>
      </c>
      <c r="BQ5" s="9"/>
      <c r="BR5" s="33" t="s">
        <v>703</v>
      </c>
      <c r="BS5" s="33"/>
      <c r="BT5" s="33"/>
      <c r="BU5" s="33"/>
      <c r="BV5" s="33"/>
      <c r="BW5" s="33"/>
      <c r="BX5" s="33"/>
      <c r="BY5" s="9"/>
    </row>
    <row r="6" spans="1:77" x14ac:dyDescent="0.3">
      <c r="A6" s="18">
        <f>K6</f>
        <v>1</v>
      </c>
      <c r="B6" s="26"/>
      <c r="C6" s="19" t="str">
        <f>IF(B6="","",VLOOKUP($B6,RallyBook!$A$2:$J$144,2,FALSE))</f>
        <v/>
      </c>
      <c r="D6" s="20" t="str">
        <f>IF(B6="","",VLOOKUP($B6,RallyBook!$A$2:$J$144,10,FALSE))</f>
        <v/>
      </c>
      <c r="E6" s="20">
        <v>0</v>
      </c>
      <c r="F6" s="20" t="str">
        <f>IF(B6="","",IF(AND(B6="START",M6="Approved"),1000,IF(AND(B6="STICK",M6="Approved"),971,Q6)))</f>
        <v/>
      </c>
      <c r="G6" s="20" t="str">
        <f t="shared" ref="G6:G37" si="0">IF(B6="","",O6)</f>
        <v/>
      </c>
      <c r="H6" s="20" t="str">
        <f t="shared" ref="H6:H37" si="1">IF(B6="","",P6)</f>
        <v/>
      </c>
      <c r="K6" s="1">
        <v>1</v>
      </c>
      <c r="L6" s="1" t="str">
        <f t="shared" ref="L6:L37" si="2">IF(B6="","",B6)</f>
        <v/>
      </c>
      <c r="M6" s="1" t="s">
        <v>656</v>
      </c>
      <c r="N6" s="1" t="str">
        <f>IF(L6="STICK",0,IF(M6="Approved",IF(LEFT(L6,1)="P",0,IF(L6="","",VLOOKUP(L6,RallyBook!$A$2:J$144,10,FALSE))),0))</f>
        <v/>
      </c>
      <c r="O6" s="1">
        <f>IF(M6="Approved",IF(LEFT(L6,1)&lt;&gt;"P",0,IF(L6="","",VLOOKUP(L6,RallyBook!$A$2:$J$144,10,FALSE))),0)</f>
        <v>0</v>
      </c>
      <c r="P6" s="1">
        <f t="shared" ref="P6:P69" si="3">IF(AND(N6=0,O6=0),P5,IF(L6="",0,IF(P5+O6-N6&lt;=0,0,P5+O6-N6)))</f>
        <v>0</v>
      </c>
      <c r="Q6" s="1">
        <f>IF(L6="",0,IF(P5&gt;=N6,N6,IF(N6&gt;=P5,P5,0)))</f>
        <v>0</v>
      </c>
      <c r="R6" s="1">
        <f>SUM(Q6:$Q$6)</f>
        <v>0</v>
      </c>
      <c r="BQ6" s="9"/>
      <c r="BR6" s="33"/>
      <c r="BS6" s="33"/>
      <c r="BT6" s="33"/>
      <c r="BU6" s="33"/>
      <c r="BV6" s="33"/>
      <c r="BW6" s="33"/>
      <c r="BX6" s="33"/>
      <c r="BY6" s="9"/>
    </row>
    <row r="7" spans="1:77" x14ac:dyDescent="0.3">
      <c r="A7" s="18">
        <f t="shared" ref="A7:A70" si="4">K7</f>
        <v>2</v>
      </c>
      <c r="B7" s="26"/>
      <c r="C7" s="19" t="str">
        <f>IF(B7="","",VLOOKUP($B7,RallyBook!$A$2:$J$144,2,FALSE))</f>
        <v/>
      </c>
      <c r="D7" s="20" t="str">
        <f>IF(B7="","",VLOOKUP($B7,RallyBook!$A$2:$J$144,10,FALSE))</f>
        <v/>
      </c>
      <c r="E7" s="20" t="str">
        <f t="shared" ref="E7:E38" si="5">IF(B7="","",H6)</f>
        <v/>
      </c>
      <c r="F7" s="20" t="str">
        <f>IF(B7="","",Q7)</f>
        <v/>
      </c>
      <c r="G7" s="20" t="str">
        <f t="shared" si="0"/>
        <v/>
      </c>
      <c r="H7" s="20" t="str">
        <f t="shared" si="1"/>
        <v/>
      </c>
      <c r="K7" s="1">
        <v>2</v>
      </c>
      <c r="L7" s="1" t="str">
        <f t="shared" si="2"/>
        <v/>
      </c>
      <c r="M7" s="1" t="s">
        <v>656</v>
      </c>
      <c r="N7" s="1" t="str">
        <f>IF(L7="STICK",0,IF(M7="Approved",IF(LEFT(L7,1)="P",0,IF(L7="","",VLOOKUP(L7,RallyBook!$A$2:J$144,10,FALSE))),0))</f>
        <v/>
      </c>
      <c r="O7" s="1">
        <f>IF(M7="Approved",IF(LEFT(L7,1)&lt;&gt;"P",0,IF(L7="","",VLOOKUP(L7,RallyBook!$A$2:$J$144,10,FALSE))),0)</f>
        <v>0</v>
      </c>
      <c r="P7" s="1">
        <f t="shared" si="3"/>
        <v>0</v>
      </c>
      <c r="Q7" s="1">
        <f t="shared" ref="Q7:Q70" si="6">IF(L7="",0,IF(P6&gt;=N7,N7,IF(N7&gt;=P6,P6,0)))</f>
        <v>0</v>
      </c>
      <c r="R7" s="1">
        <f>SUM(Q$6:$Q7)</f>
        <v>0</v>
      </c>
      <c r="BQ7" s="9"/>
      <c r="BR7" s="33"/>
      <c r="BS7" s="33"/>
      <c r="BT7" s="33"/>
      <c r="BU7" s="33"/>
      <c r="BV7" s="33"/>
      <c r="BW7" s="33"/>
      <c r="BX7" s="33"/>
      <c r="BY7" s="9"/>
    </row>
    <row r="8" spans="1:77" x14ac:dyDescent="0.3">
      <c r="A8" s="18">
        <f t="shared" si="4"/>
        <v>3</v>
      </c>
      <c r="B8" s="26"/>
      <c r="C8" s="19" t="str">
        <f>IF(B8="","",VLOOKUP($B8,RallyBook!$A$2:$J$144,2,FALSE))</f>
        <v/>
      </c>
      <c r="D8" s="20" t="str">
        <f>IF(B8="","",VLOOKUP($B8,RallyBook!$A$2:$J$144,10,FALSE))</f>
        <v/>
      </c>
      <c r="E8" s="20" t="str">
        <f t="shared" si="5"/>
        <v/>
      </c>
      <c r="F8" s="20" t="str">
        <f>IF(B8="","",IF(AND(B8="STICK",M6="Approved"),971,Q8))</f>
        <v/>
      </c>
      <c r="G8" s="20" t="str">
        <f t="shared" si="0"/>
        <v/>
      </c>
      <c r="H8" s="20" t="str">
        <f t="shared" si="1"/>
        <v/>
      </c>
      <c r="K8" s="1">
        <v>3</v>
      </c>
      <c r="L8" s="1" t="str">
        <f t="shared" si="2"/>
        <v/>
      </c>
      <c r="M8" s="1" t="s">
        <v>656</v>
      </c>
      <c r="N8" s="1" t="str">
        <f>IF(L8="STICK",0,IF(M8="Approved",IF(LEFT(L8,1)="P",0,IF(L8="","",VLOOKUP(L8,RallyBook!$A$2:J$144,10,FALSE))),0))</f>
        <v/>
      </c>
      <c r="O8" s="1">
        <f>IF(M8="Approved",IF(LEFT(L8,1)&lt;&gt;"P",0,IF(L8="","",VLOOKUP(L8,RallyBook!$A$2:$J$144,10,FALSE))),0)</f>
        <v>0</v>
      </c>
      <c r="P8" s="1">
        <f t="shared" si="3"/>
        <v>0</v>
      </c>
      <c r="Q8" s="1">
        <f t="shared" si="6"/>
        <v>0</v>
      </c>
      <c r="R8" s="1">
        <f>SUM(Q$6:$Q8)</f>
        <v>0</v>
      </c>
      <c r="BQ8" s="9"/>
      <c r="BR8" s="33"/>
      <c r="BS8" s="33"/>
      <c r="BT8" s="33"/>
      <c r="BU8" s="33"/>
      <c r="BV8" s="33"/>
      <c r="BW8" s="33"/>
      <c r="BX8" s="33"/>
      <c r="BY8" s="9"/>
    </row>
    <row r="9" spans="1:77" x14ac:dyDescent="0.3">
      <c r="A9" s="18">
        <f t="shared" si="4"/>
        <v>4</v>
      </c>
      <c r="B9" s="26"/>
      <c r="C9" s="19" t="str">
        <f>IF(B9="","",VLOOKUP($B9,RallyBook!$A$2:$J$144,2,FALSE))</f>
        <v/>
      </c>
      <c r="D9" s="20" t="str">
        <f>IF(B9="","",VLOOKUP($B9,RallyBook!$A$2:$J$144,10,FALSE))</f>
        <v/>
      </c>
      <c r="E9" s="20" t="str">
        <f t="shared" si="5"/>
        <v/>
      </c>
      <c r="F9" s="20" t="str">
        <f t="shared" ref="F9:F72" si="7">IF(B9="","",IF(AND(B9="STICK",M7="Approved"),971,Q9))</f>
        <v/>
      </c>
      <c r="G9" s="20" t="str">
        <f t="shared" si="0"/>
        <v/>
      </c>
      <c r="H9" s="20" t="str">
        <f t="shared" si="1"/>
        <v/>
      </c>
      <c r="K9" s="1">
        <v>4</v>
      </c>
      <c r="L9" s="1" t="str">
        <f t="shared" si="2"/>
        <v/>
      </c>
      <c r="M9" s="1" t="s">
        <v>656</v>
      </c>
      <c r="N9" s="1" t="str">
        <f>IF(L9="STICK",0,IF(M9="Approved",IF(LEFT(L9,1)="P",0,IF(L9="","",VLOOKUP(L9,RallyBook!$A$2:J$144,10,FALSE))),0))</f>
        <v/>
      </c>
      <c r="O9" s="1">
        <f>IF(M9="Approved",IF(LEFT(L9,1)&lt;&gt;"P",0,IF(L9="","",VLOOKUP(L9,RallyBook!$A$2:$J$144,10,FALSE))),0)</f>
        <v>0</v>
      </c>
      <c r="P9" s="1">
        <f t="shared" si="3"/>
        <v>0</v>
      </c>
      <c r="Q9" s="1">
        <f t="shared" si="6"/>
        <v>0</v>
      </c>
      <c r="R9" s="1">
        <f>SUM(Q$6:$Q9)</f>
        <v>0</v>
      </c>
      <c r="BQ9" s="9"/>
      <c r="BR9" s="33"/>
      <c r="BS9" s="33"/>
      <c r="BT9" s="33"/>
      <c r="BU9" s="33"/>
      <c r="BV9" s="33"/>
      <c r="BW9" s="33"/>
      <c r="BX9" s="33"/>
      <c r="BY9" s="9"/>
    </row>
    <row r="10" spans="1:77" x14ac:dyDescent="0.3">
      <c r="A10" s="18">
        <f t="shared" si="4"/>
        <v>5</v>
      </c>
      <c r="B10" s="26"/>
      <c r="C10" s="19" t="str">
        <f>IF(B10="","",VLOOKUP($B10,RallyBook!$A$2:$J$144,2,FALSE))</f>
        <v/>
      </c>
      <c r="D10" s="20" t="str">
        <f>IF(B10="","",VLOOKUP($B10,RallyBook!$A$2:$J$144,10,FALSE))</f>
        <v/>
      </c>
      <c r="E10" s="20" t="str">
        <f t="shared" si="5"/>
        <v/>
      </c>
      <c r="F10" s="20" t="str">
        <f t="shared" si="7"/>
        <v/>
      </c>
      <c r="G10" s="20" t="str">
        <f t="shared" si="0"/>
        <v/>
      </c>
      <c r="H10" s="20" t="str">
        <f t="shared" si="1"/>
        <v/>
      </c>
      <c r="K10" s="1">
        <v>5</v>
      </c>
      <c r="L10" s="1" t="str">
        <f t="shared" si="2"/>
        <v/>
      </c>
      <c r="M10" s="1" t="s">
        <v>656</v>
      </c>
      <c r="N10" s="1" t="str">
        <f>IF(L10="STICK",0,IF(M10="Approved",IF(LEFT(L10,1)="P",0,IF(L10="","",VLOOKUP(L10,RallyBook!$A$2:J$144,10,FALSE))),0))</f>
        <v/>
      </c>
      <c r="O10" s="1">
        <f>IF(M10="Approved",IF(LEFT(L10,1)&lt;&gt;"P",0,IF(L10="","",VLOOKUP(L10,RallyBook!$A$2:$J$144,10,FALSE))),0)</f>
        <v>0</v>
      </c>
      <c r="P10" s="1">
        <f t="shared" si="3"/>
        <v>0</v>
      </c>
      <c r="Q10" s="1">
        <f t="shared" si="6"/>
        <v>0</v>
      </c>
      <c r="R10" s="1">
        <f>SUM(Q$6:$Q10)</f>
        <v>0</v>
      </c>
      <c r="BQ10" s="9"/>
      <c r="BR10" s="33"/>
      <c r="BS10" s="33"/>
      <c r="BT10" s="33"/>
      <c r="BU10" s="33"/>
      <c r="BV10" s="33"/>
      <c r="BW10" s="33"/>
      <c r="BX10" s="33"/>
      <c r="BY10" s="9"/>
    </row>
    <row r="11" spans="1:77" x14ac:dyDescent="0.3">
      <c r="A11" s="18">
        <f t="shared" si="4"/>
        <v>6</v>
      </c>
      <c r="B11" s="26"/>
      <c r="C11" s="19" t="str">
        <f>IF(B11="","",VLOOKUP($B11,RallyBook!$A$2:$J$144,2,FALSE))</f>
        <v/>
      </c>
      <c r="D11" s="20" t="str">
        <f>IF(B11="","",VLOOKUP($B11,RallyBook!$A$2:$J$144,10,FALSE))</f>
        <v/>
      </c>
      <c r="E11" s="20" t="str">
        <f t="shared" si="5"/>
        <v/>
      </c>
      <c r="F11" s="20" t="str">
        <f t="shared" si="7"/>
        <v/>
      </c>
      <c r="G11" s="20" t="str">
        <f t="shared" si="0"/>
        <v/>
      </c>
      <c r="H11" s="20" t="str">
        <f t="shared" si="1"/>
        <v/>
      </c>
      <c r="K11" s="1">
        <v>6</v>
      </c>
      <c r="L11" s="1" t="str">
        <f t="shared" si="2"/>
        <v/>
      </c>
      <c r="M11" s="1" t="s">
        <v>656</v>
      </c>
      <c r="N11" s="1" t="str">
        <f>IF(L11="STICK",0,IF(M11="Approved",IF(LEFT(L11,1)="P",0,IF(L11="","",VLOOKUP(L11,RallyBook!$A$2:J$144,10,FALSE))),0))</f>
        <v/>
      </c>
      <c r="O11" s="1">
        <f>IF(M11="Approved",IF(LEFT(L11,1)&lt;&gt;"P",0,IF(L11="","",VLOOKUP(L11,RallyBook!$A$2:$J$144,10,FALSE))),0)</f>
        <v>0</v>
      </c>
      <c r="P11" s="1">
        <f t="shared" si="3"/>
        <v>0</v>
      </c>
      <c r="Q11" s="1">
        <f t="shared" si="6"/>
        <v>0</v>
      </c>
      <c r="R11" s="1">
        <f>SUM(Q$6:$Q11)</f>
        <v>0</v>
      </c>
      <c r="BQ11" s="9"/>
      <c r="BR11" s="33"/>
      <c r="BS11" s="33"/>
      <c r="BT11" s="33"/>
      <c r="BU11" s="33"/>
      <c r="BV11" s="33"/>
      <c r="BW11" s="33"/>
      <c r="BX11" s="33"/>
      <c r="BY11" s="9"/>
    </row>
    <row r="12" spans="1:77" x14ac:dyDescent="0.3">
      <c r="A12" s="18">
        <f t="shared" si="4"/>
        <v>7</v>
      </c>
      <c r="B12" s="26"/>
      <c r="C12" s="19" t="str">
        <f>IF(B12="","",VLOOKUP($B12,RallyBook!$A$2:$J$144,2,FALSE))</f>
        <v/>
      </c>
      <c r="D12" s="20" t="str">
        <f>IF(B12="","",VLOOKUP($B12,RallyBook!$A$2:$J$144,10,FALSE))</f>
        <v/>
      </c>
      <c r="E12" s="20" t="str">
        <f t="shared" si="5"/>
        <v/>
      </c>
      <c r="F12" s="20" t="str">
        <f t="shared" si="7"/>
        <v/>
      </c>
      <c r="G12" s="20" t="str">
        <f t="shared" si="0"/>
        <v/>
      </c>
      <c r="H12" s="20" t="str">
        <f t="shared" si="1"/>
        <v/>
      </c>
      <c r="K12" s="1">
        <v>7</v>
      </c>
      <c r="L12" s="1" t="str">
        <f t="shared" si="2"/>
        <v/>
      </c>
      <c r="M12" s="1" t="s">
        <v>656</v>
      </c>
      <c r="N12" s="1" t="str">
        <f>IF(L12="STICK",0,IF(M12="Approved",IF(LEFT(L12,1)="P",0,IF(L12="","",VLOOKUP(L12,RallyBook!$A$2:J$144,10,FALSE))),0))</f>
        <v/>
      </c>
      <c r="O12" s="1">
        <f>IF(M12="Approved",IF(LEFT(L12,1)&lt;&gt;"P",0,IF(L12="","",VLOOKUP(L12,RallyBook!$A$2:$J$144,10,FALSE))),0)</f>
        <v>0</v>
      </c>
      <c r="P12" s="1">
        <f t="shared" si="3"/>
        <v>0</v>
      </c>
      <c r="Q12" s="1">
        <f t="shared" si="6"/>
        <v>0</v>
      </c>
      <c r="R12" s="1">
        <f>SUM(Q$6:$Q12)</f>
        <v>0</v>
      </c>
      <c r="BQ12" s="9"/>
      <c r="BR12" s="33"/>
      <c r="BS12" s="33"/>
      <c r="BT12" s="33"/>
      <c r="BU12" s="33"/>
      <c r="BV12" s="33"/>
      <c r="BW12" s="33"/>
      <c r="BX12" s="33"/>
      <c r="BY12" s="9"/>
    </row>
    <row r="13" spans="1:77" x14ac:dyDescent="0.3">
      <c r="A13" s="18">
        <f t="shared" si="4"/>
        <v>8</v>
      </c>
      <c r="B13" s="26"/>
      <c r="C13" s="19" t="str">
        <f>IF(B13="","",VLOOKUP($B13,RallyBook!$A$2:$J$144,2,FALSE))</f>
        <v/>
      </c>
      <c r="D13" s="20" t="str">
        <f>IF(B13="","",VLOOKUP($B13,RallyBook!$A$2:$J$144,10,FALSE))</f>
        <v/>
      </c>
      <c r="E13" s="20" t="str">
        <f t="shared" si="5"/>
        <v/>
      </c>
      <c r="F13" s="20" t="str">
        <f t="shared" si="7"/>
        <v/>
      </c>
      <c r="G13" s="20" t="str">
        <f t="shared" si="0"/>
        <v/>
      </c>
      <c r="H13" s="20" t="str">
        <f t="shared" si="1"/>
        <v/>
      </c>
      <c r="K13" s="1">
        <v>8</v>
      </c>
      <c r="L13" s="1" t="str">
        <f t="shared" si="2"/>
        <v/>
      </c>
      <c r="M13" s="1" t="s">
        <v>656</v>
      </c>
      <c r="N13" s="1" t="str">
        <f>IF(L13="STICK",0,IF(M13="Approved",IF(LEFT(L13,1)="P",0,IF(L13="","",VLOOKUP(L13,RallyBook!$A$2:J$144,10,FALSE))),0))</f>
        <v/>
      </c>
      <c r="O13" s="1">
        <f>IF(M13="Approved",IF(LEFT(L13,1)&lt;&gt;"P",0,IF(L13="","",VLOOKUP(L13,RallyBook!$A$2:$J$144,10,FALSE))),0)</f>
        <v>0</v>
      </c>
      <c r="P13" s="1">
        <f t="shared" si="3"/>
        <v>0</v>
      </c>
      <c r="Q13" s="1">
        <f t="shared" si="6"/>
        <v>0</v>
      </c>
      <c r="R13" s="1">
        <f>SUM(Q$6:$Q13)</f>
        <v>0</v>
      </c>
      <c r="BQ13" s="9"/>
      <c r="BR13" s="33"/>
      <c r="BS13" s="33"/>
      <c r="BT13" s="33"/>
      <c r="BU13" s="33"/>
      <c r="BV13" s="33"/>
      <c r="BW13" s="33"/>
      <c r="BX13" s="33"/>
      <c r="BY13" s="9"/>
    </row>
    <row r="14" spans="1:77" x14ac:dyDescent="0.3">
      <c r="A14" s="18">
        <f t="shared" si="4"/>
        <v>9</v>
      </c>
      <c r="B14" s="26"/>
      <c r="C14" s="19" t="str">
        <f>IF(B14="","",VLOOKUP($B14,RallyBook!$A$2:$J$144,2,FALSE))</f>
        <v/>
      </c>
      <c r="D14" s="20" t="str">
        <f>IF(B14="","",VLOOKUP($B14,RallyBook!$A$2:$J$144,10,FALSE))</f>
        <v/>
      </c>
      <c r="E14" s="20" t="str">
        <f t="shared" si="5"/>
        <v/>
      </c>
      <c r="F14" s="20" t="str">
        <f t="shared" si="7"/>
        <v/>
      </c>
      <c r="G14" s="20" t="str">
        <f t="shared" si="0"/>
        <v/>
      </c>
      <c r="H14" s="20" t="str">
        <f t="shared" si="1"/>
        <v/>
      </c>
      <c r="K14" s="1">
        <v>9</v>
      </c>
      <c r="L14" s="1" t="str">
        <f t="shared" si="2"/>
        <v/>
      </c>
      <c r="M14" s="1" t="s">
        <v>656</v>
      </c>
      <c r="N14" s="1" t="str">
        <f>IF(L14="STICK",0,IF(M14="Approved",IF(LEFT(L14,1)="P",0,IF(L14="","",VLOOKUP(L14,RallyBook!$A$2:J$144,10,FALSE))),0))</f>
        <v/>
      </c>
      <c r="O14" s="1">
        <f>IF(M14="Approved",IF(LEFT(L14,1)&lt;&gt;"P",0,IF(L14="","",VLOOKUP(L14,RallyBook!$A$2:$J$144,10,FALSE))),0)</f>
        <v>0</v>
      </c>
      <c r="P14" s="1">
        <f t="shared" si="3"/>
        <v>0</v>
      </c>
      <c r="Q14" s="1">
        <f t="shared" si="6"/>
        <v>0</v>
      </c>
      <c r="R14" s="1">
        <f>SUM(Q$6:$Q14)</f>
        <v>0</v>
      </c>
      <c r="BQ14" s="9"/>
      <c r="BR14" s="33"/>
      <c r="BS14" s="33"/>
      <c r="BT14" s="33"/>
      <c r="BU14" s="33"/>
      <c r="BV14" s="33"/>
      <c r="BW14" s="33"/>
      <c r="BX14" s="33"/>
      <c r="BY14" s="9"/>
    </row>
    <row r="15" spans="1:77" x14ac:dyDescent="0.3">
      <c r="A15" s="18">
        <f t="shared" si="4"/>
        <v>10</v>
      </c>
      <c r="B15" s="26"/>
      <c r="C15" s="19" t="str">
        <f>IF(B15="","",VLOOKUP($B15,RallyBook!$A$2:$J$144,2,FALSE))</f>
        <v/>
      </c>
      <c r="D15" s="20" t="str">
        <f>IF(B15="","",VLOOKUP($B15,RallyBook!$A$2:$J$144,10,FALSE))</f>
        <v/>
      </c>
      <c r="E15" s="20" t="str">
        <f t="shared" si="5"/>
        <v/>
      </c>
      <c r="F15" s="20" t="str">
        <f t="shared" si="7"/>
        <v/>
      </c>
      <c r="G15" s="20" t="str">
        <f t="shared" si="0"/>
        <v/>
      </c>
      <c r="H15" s="20" t="str">
        <f t="shared" si="1"/>
        <v/>
      </c>
      <c r="K15" s="1">
        <v>10</v>
      </c>
      <c r="L15" s="1" t="str">
        <f t="shared" si="2"/>
        <v/>
      </c>
      <c r="M15" s="1" t="s">
        <v>656</v>
      </c>
      <c r="N15" s="1" t="str">
        <f>IF(L15="STICK",0,IF(M15="Approved",IF(LEFT(L15,1)="P",0,IF(L15="","",VLOOKUP(L15,RallyBook!$A$2:J$144,10,FALSE))),0))</f>
        <v/>
      </c>
      <c r="O15" s="1">
        <f>IF(M15="Approved",IF(LEFT(L15,1)&lt;&gt;"P",0,IF(L15="","",VLOOKUP(L15,RallyBook!$A$2:$J$144,10,FALSE))),0)</f>
        <v>0</v>
      </c>
      <c r="P15" s="1">
        <f t="shared" si="3"/>
        <v>0</v>
      </c>
      <c r="Q15" s="1">
        <f t="shared" si="6"/>
        <v>0</v>
      </c>
      <c r="R15" s="1">
        <f>SUM(Q$6:$Q15)</f>
        <v>0</v>
      </c>
      <c r="BQ15" s="9"/>
      <c r="BR15" s="33"/>
      <c r="BS15" s="33"/>
      <c r="BT15" s="33"/>
      <c r="BU15" s="33"/>
      <c r="BV15" s="33"/>
      <c r="BW15" s="33"/>
      <c r="BX15" s="33"/>
      <c r="BY15" s="9"/>
    </row>
    <row r="16" spans="1:77" x14ac:dyDescent="0.3">
      <c r="A16" s="18">
        <f t="shared" si="4"/>
        <v>11</v>
      </c>
      <c r="B16" s="26"/>
      <c r="C16" s="19" t="str">
        <f>IF(B16="","",VLOOKUP($B16,RallyBook!$A$2:$J$144,2,FALSE))</f>
        <v/>
      </c>
      <c r="D16" s="20" t="str">
        <f>IF(B16="","",VLOOKUP($B16,RallyBook!$A$2:$J$144,10,FALSE))</f>
        <v/>
      </c>
      <c r="E16" s="20" t="str">
        <f t="shared" si="5"/>
        <v/>
      </c>
      <c r="F16" s="20" t="str">
        <f t="shared" si="7"/>
        <v/>
      </c>
      <c r="G16" s="20" t="str">
        <f t="shared" si="0"/>
        <v/>
      </c>
      <c r="H16" s="20" t="str">
        <f t="shared" si="1"/>
        <v/>
      </c>
      <c r="K16" s="1">
        <v>11</v>
      </c>
      <c r="L16" s="1" t="str">
        <f t="shared" si="2"/>
        <v/>
      </c>
      <c r="M16" s="1" t="s">
        <v>656</v>
      </c>
      <c r="N16" s="1" t="str">
        <f>IF(L16="STICK",0,IF(M16="Approved",IF(LEFT(L16,1)="P",0,IF(L16="","",VLOOKUP(L16,RallyBook!$A$2:J$144,10,FALSE))),0))</f>
        <v/>
      </c>
      <c r="O16" s="1">
        <f>IF(M16="Approved",IF(LEFT(L16,1)&lt;&gt;"P",0,IF(L16="","",VLOOKUP(L16,RallyBook!$A$2:$J$144,10,FALSE))),0)</f>
        <v>0</v>
      </c>
      <c r="P16" s="1">
        <f t="shared" si="3"/>
        <v>0</v>
      </c>
      <c r="Q16" s="1">
        <f t="shared" si="6"/>
        <v>0</v>
      </c>
      <c r="R16" s="1">
        <f>SUM(Q$6:$Q16)</f>
        <v>0</v>
      </c>
      <c r="BQ16" s="9"/>
      <c r="BR16" s="33"/>
      <c r="BS16" s="33"/>
      <c r="BT16" s="33"/>
      <c r="BU16" s="33"/>
      <c r="BV16" s="33"/>
      <c r="BW16" s="33"/>
      <c r="BX16" s="33"/>
      <c r="BY16" s="9"/>
    </row>
    <row r="17" spans="1:77" x14ac:dyDescent="0.3">
      <c r="A17" s="18">
        <f t="shared" si="4"/>
        <v>12</v>
      </c>
      <c r="B17" s="26"/>
      <c r="C17" s="19" t="str">
        <f>IF(B17="","",VLOOKUP($B17,RallyBook!$A$2:$J$144,2,FALSE))</f>
        <v/>
      </c>
      <c r="D17" s="20" t="str">
        <f>IF(B17="","",VLOOKUP($B17,RallyBook!$A$2:$J$144,10,FALSE))</f>
        <v/>
      </c>
      <c r="E17" s="20" t="str">
        <f t="shared" si="5"/>
        <v/>
      </c>
      <c r="F17" s="20" t="str">
        <f t="shared" si="7"/>
        <v/>
      </c>
      <c r="G17" s="20" t="str">
        <f t="shared" si="0"/>
        <v/>
      </c>
      <c r="H17" s="20" t="str">
        <f t="shared" si="1"/>
        <v/>
      </c>
      <c r="K17" s="1">
        <v>12</v>
      </c>
      <c r="L17" s="1" t="str">
        <f t="shared" si="2"/>
        <v/>
      </c>
      <c r="M17" s="1" t="s">
        <v>656</v>
      </c>
      <c r="N17" s="1" t="str">
        <f>IF(L17="STICK",0,IF(M17="Approved",IF(LEFT(L17,1)="P",0,IF(L17="","",VLOOKUP(L17,RallyBook!$A$2:J$144,10,FALSE))),0))</f>
        <v/>
      </c>
      <c r="O17" s="1">
        <f>IF(M17="Approved",IF(LEFT(L17,1)&lt;&gt;"P",0,IF(L17="","",VLOOKUP(L17,RallyBook!$A$2:$J$144,10,FALSE))),0)</f>
        <v>0</v>
      </c>
      <c r="P17" s="1">
        <f t="shared" si="3"/>
        <v>0</v>
      </c>
      <c r="Q17" s="1">
        <f t="shared" si="6"/>
        <v>0</v>
      </c>
      <c r="R17" s="1">
        <f>SUM(Q$6:$Q17)</f>
        <v>0</v>
      </c>
      <c r="BQ17" s="9"/>
      <c r="BR17" s="33"/>
      <c r="BS17" s="33"/>
      <c r="BT17" s="33"/>
      <c r="BU17" s="33"/>
      <c r="BV17" s="33"/>
      <c r="BW17" s="33"/>
      <c r="BX17" s="33"/>
      <c r="BY17" s="9"/>
    </row>
    <row r="18" spans="1:77" x14ac:dyDescent="0.3">
      <c r="A18" s="18">
        <f t="shared" si="4"/>
        <v>13</v>
      </c>
      <c r="B18" s="26"/>
      <c r="C18" s="19" t="str">
        <f>IF(B18="","",VLOOKUP($B18,RallyBook!$A$2:$J$144,2,FALSE))</f>
        <v/>
      </c>
      <c r="D18" s="20" t="str">
        <f>IF(B18="","",VLOOKUP($B18,RallyBook!$A$2:$J$144,10,FALSE))</f>
        <v/>
      </c>
      <c r="E18" s="20" t="str">
        <f t="shared" si="5"/>
        <v/>
      </c>
      <c r="F18" s="20" t="str">
        <f t="shared" si="7"/>
        <v/>
      </c>
      <c r="G18" s="20" t="str">
        <f t="shared" si="0"/>
        <v/>
      </c>
      <c r="H18" s="20" t="str">
        <f t="shared" si="1"/>
        <v/>
      </c>
      <c r="K18" s="1">
        <v>13</v>
      </c>
      <c r="L18" s="1" t="str">
        <f t="shared" si="2"/>
        <v/>
      </c>
      <c r="M18" s="1" t="s">
        <v>656</v>
      </c>
      <c r="N18" s="1" t="str">
        <f>IF(L18="STICK",0,IF(M18="Approved",IF(LEFT(L18,1)="P",0,IF(L18="","",VLOOKUP(L18,RallyBook!$A$2:J$144,10,FALSE))),0))</f>
        <v/>
      </c>
      <c r="O18" s="1">
        <f>IF(M18="Approved",IF(LEFT(L18,1)&lt;&gt;"P",0,IF(L18="","",VLOOKUP(L18,RallyBook!$A$2:$J$144,10,FALSE))),0)</f>
        <v>0</v>
      </c>
      <c r="P18" s="1">
        <f t="shared" si="3"/>
        <v>0</v>
      </c>
      <c r="Q18" s="1">
        <f t="shared" si="6"/>
        <v>0</v>
      </c>
      <c r="R18" s="1">
        <f>SUM(Q$6:$Q18)</f>
        <v>0</v>
      </c>
      <c r="BQ18" s="9"/>
      <c r="BR18" s="33"/>
      <c r="BS18" s="33"/>
      <c r="BT18" s="33"/>
      <c r="BU18" s="33"/>
      <c r="BV18" s="33"/>
      <c r="BW18" s="33"/>
      <c r="BX18" s="33"/>
      <c r="BY18" s="9"/>
    </row>
    <row r="19" spans="1:77" x14ac:dyDescent="0.3">
      <c r="A19" s="18">
        <f t="shared" si="4"/>
        <v>14</v>
      </c>
      <c r="B19" s="26"/>
      <c r="C19" s="19" t="str">
        <f>IF(B19="","",VLOOKUP($B19,RallyBook!$A$2:$J$144,2,FALSE))</f>
        <v/>
      </c>
      <c r="D19" s="20" t="str">
        <f>IF(B19="","",VLOOKUP($B19,RallyBook!$A$2:$J$144,10,FALSE))</f>
        <v/>
      </c>
      <c r="E19" s="20" t="str">
        <f t="shared" si="5"/>
        <v/>
      </c>
      <c r="F19" s="20" t="str">
        <f t="shared" si="7"/>
        <v/>
      </c>
      <c r="G19" s="20" t="str">
        <f t="shared" si="0"/>
        <v/>
      </c>
      <c r="H19" s="20" t="str">
        <f t="shared" si="1"/>
        <v/>
      </c>
      <c r="K19" s="1">
        <v>14</v>
      </c>
      <c r="L19" s="1" t="str">
        <f t="shared" si="2"/>
        <v/>
      </c>
      <c r="M19" s="1" t="s">
        <v>656</v>
      </c>
      <c r="N19" s="1" t="str">
        <f>IF(L19="STICK",0,IF(M19="Approved",IF(LEFT(L19,1)="P",0,IF(L19="","",VLOOKUP(L19,RallyBook!$A$2:J$144,10,FALSE))),0))</f>
        <v/>
      </c>
      <c r="O19" s="1">
        <f>IF(M19="Approved",IF(LEFT(L19,1)&lt;&gt;"P",0,IF(L19="","",VLOOKUP(L19,RallyBook!$A$2:$J$144,10,FALSE))),0)</f>
        <v>0</v>
      </c>
      <c r="P19" s="1">
        <f t="shared" si="3"/>
        <v>0</v>
      </c>
      <c r="Q19" s="1">
        <f t="shared" si="6"/>
        <v>0</v>
      </c>
      <c r="R19" s="1">
        <f>SUM(Q$6:$Q19)</f>
        <v>0</v>
      </c>
      <c r="BQ19" s="9"/>
      <c r="BR19" s="9"/>
      <c r="BS19" s="9"/>
      <c r="BT19" s="9"/>
      <c r="BU19" s="9"/>
      <c r="BV19" s="9"/>
      <c r="BW19" s="9"/>
      <c r="BX19" s="9"/>
      <c r="BY19" s="9"/>
    </row>
    <row r="20" spans="1:77" x14ac:dyDescent="0.3">
      <c r="A20" s="18">
        <f t="shared" si="4"/>
        <v>15</v>
      </c>
      <c r="B20" s="26"/>
      <c r="C20" s="19" t="str">
        <f>IF(B20="","",VLOOKUP($B20,RallyBook!$A$2:$J$144,2,FALSE))</f>
        <v/>
      </c>
      <c r="D20" s="20" t="str">
        <f>IF(B20="","",VLOOKUP($B20,RallyBook!$A$2:$J$144,10,FALSE))</f>
        <v/>
      </c>
      <c r="E20" s="20" t="str">
        <f t="shared" si="5"/>
        <v/>
      </c>
      <c r="F20" s="20" t="str">
        <f t="shared" si="7"/>
        <v/>
      </c>
      <c r="G20" s="20" t="str">
        <f t="shared" si="0"/>
        <v/>
      </c>
      <c r="H20" s="20" t="str">
        <f t="shared" si="1"/>
        <v/>
      </c>
      <c r="K20" s="1">
        <v>15</v>
      </c>
      <c r="L20" s="1" t="str">
        <f t="shared" si="2"/>
        <v/>
      </c>
      <c r="M20" s="1" t="s">
        <v>656</v>
      </c>
      <c r="N20" s="1" t="str">
        <f>IF(L20="STICK",0,IF(M20="Approved",IF(LEFT(L20,1)="P",0,IF(L20="","",VLOOKUP(L20,RallyBook!$A$2:J$144,10,FALSE))),0))</f>
        <v/>
      </c>
      <c r="O20" s="1">
        <f>IF(M20="Approved",IF(LEFT(L20,1)&lt;&gt;"P",0,IF(L20="","",VLOOKUP(L20,RallyBook!$A$2:$J$144,10,FALSE))),0)</f>
        <v>0</v>
      </c>
      <c r="P20" s="1">
        <f t="shared" si="3"/>
        <v>0</v>
      </c>
      <c r="Q20" s="1">
        <f t="shared" si="6"/>
        <v>0</v>
      </c>
      <c r="R20" s="1">
        <f>SUM(Q$6:$Q20)</f>
        <v>0</v>
      </c>
      <c r="BQ20" s="9"/>
      <c r="BR20" s="9"/>
      <c r="BS20" s="9"/>
      <c r="BT20" s="9"/>
      <c r="BU20" s="9"/>
      <c r="BV20" s="9"/>
      <c r="BW20" s="9"/>
      <c r="BX20" s="9"/>
      <c r="BY20" s="9"/>
    </row>
    <row r="21" spans="1:77" x14ac:dyDescent="0.3">
      <c r="A21" s="18">
        <f t="shared" si="4"/>
        <v>16</v>
      </c>
      <c r="B21" s="26"/>
      <c r="C21" s="19" t="str">
        <f>IF(B21="","",VLOOKUP($B21,RallyBook!$A$2:$J$144,2,FALSE))</f>
        <v/>
      </c>
      <c r="D21" s="20" t="str">
        <f>IF(B21="","",VLOOKUP($B21,RallyBook!$A$2:$J$144,10,FALSE))</f>
        <v/>
      </c>
      <c r="E21" s="20" t="str">
        <f t="shared" si="5"/>
        <v/>
      </c>
      <c r="F21" s="20" t="str">
        <f t="shared" si="7"/>
        <v/>
      </c>
      <c r="G21" s="20" t="str">
        <f t="shared" si="0"/>
        <v/>
      </c>
      <c r="H21" s="20" t="str">
        <f t="shared" si="1"/>
        <v/>
      </c>
      <c r="K21" s="1">
        <v>16</v>
      </c>
      <c r="L21" s="1" t="str">
        <f t="shared" si="2"/>
        <v/>
      </c>
      <c r="M21" s="1" t="s">
        <v>656</v>
      </c>
      <c r="N21" s="1" t="str">
        <f>IF(L21="STICK",0,IF(M21="Approved",IF(LEFT(L21,1)="P",0,IF(L21="","",VLOOKUP(L21,RallyBook!$A$2:J$144,10,FALSE))),0))</f>
        <v/>
      </c>
      <c r="O21" s="1">
        <f>IF(M21="Approved",IF(LEFT(L21,1)&lt;&gt;"P",0,IF(L21="","",VLOOKUP(L21,RallyBook!$A$2:$J$144,10,FALSE))),0)</f>
        <v>0</v>
      </c>
      <c r="P21" s="1">
        <f t="shared" si="3"/>
        <v>0</v>
      </c>
      <c r="Q21" s="1">
        <f t="shared" si="6"/>
        <v>0</v>
      </c>
      <c r="R21" s="1">
        <f>SUM(Q$6:$Q21)</f>
        <v>0</v>
      </c>
      <c r="BQ21" s="9"/>
      <c r="BR21" s="9"/>
      <c r="BS21" s="9"/>
      <c r="BT21" s="9"/>
      <c r="BU21" s="9"/>
      <c r="BV21" s="9"/>
      <c r="BW21" s="9"/>
      <c r="BX21" s="9"/>
      <c r="BY21" s="9"/>
    </row>
    <row r="22" spans="1:77" x14ac:dyDescent="0.3">
      <c r="A22" s="18">
        <f t="shared" si="4"/>
        <v>17</v>
      </c>
      <c r="B22" s="26"/>
      <c r="C22" s="19" t="str">
        <f>IF(B22="","",VLOOKUP($B22,RallyBook!$A$2:$J$144,2,FALSE))</f>
        <v/>
      </c>
      <c r="D22" s="20" t="str">
        <f>IF(B22="","",VLOOKUP($B22,RallyBook!$A$2:$J$144,10,FALSE))</f>
        <v/>
      </c>
      <c r="E22" s="20" t="str">
        <f t="shared" si="5"/>
        <v/>
      </c>
      <c r="F22" s="20" t="str">
        <f t="shared" si="7"/>
        <v/>
      </c>
      <c r="G22" s="20" t="str">
        <f t="shared" si="0"/>
        <v/>
      </c>
      <c r="H22" s="20" t="str">
        <f t="shared" si="1"/>
        <v/>
      </c>
      <c r="K22" s="1">
        <v>17</v>
      </c>
      <c r="L22" s="1" t="str">
        <f t="shared" si="2"/>
        <v/>
      </c>
      <c r="M22" s="1" t="s">
        <v>656</v>
      </c>
      <c r="N22" s="1" t="str">
        <f>IF(L22="STICK",0,IF(M22="Approved",IF(LEFT(L22,1)="P",0,IF(L22="","",VLOOKUP(L22,RallyBook!$A$2:J$144,10,FALSE))),0))</f>
        <v/>
      </c>
      <c r="O22" s="1">
        <f>IF(M22="Approved",IF(LEFT(L22,1)&lt;&gt;"P",0,IF(L22="","",VLOOKUP(L22,RallyBook!$A$2:$J$144,10,FALSE))),0)</f>
        <v>0</v>
      </c>
      <c r="P22" s="1">
        <f t="shared" si="3"/>
        <v>0</v>
      </c>
      <c r="Q22" s="1">
        <f t="shared" si="6"/>
        <v>0</v>
      </c>
      <c r="R22" s="1">
        <f>SUM(Q$6:$Q22)</f>
        <v>0</v>
      </c>
      <c r="BQ22" s="9"/>
      <c r="BR22" s="9"/>
      <c r="BS22" s="9"/>
      <c r="BT22" s="9"/>
      <c r="BU22" s="9"/>
      <c r="BV22" s="9"/>
      <c r="BW22" s="9"/>
      <c r="BX22" s="9"/>
      <c r="BY22" s="9"/>
    </row>
    <row r="23" spans="1:77" ht="28.8" x14ac:dyDescent="0.3">
      <c r="A23" s="18">
        <f t="shared" si="4"/>
        <v>18</v>
      </c>
      <c r="B23" s="26"/>
      <c r="C23" s="19" t="str">
        <f>IF(B23="","",VLOOKUP($B23,RallyBook!$A$2:$J$144,2,FALSE))</f>
        <v/>
      </c>
      <c r="D23" s="20" t="str">
        <f>IF(B23="","",VLOOKUP($B23,RallyBook!$A$2:$J$144,10,FALSE))</f>
        <v/>
      </c>
      <c r="E23" s="20" t="str">
        <f t="shared" si="5"/>
        <v/>
      </c>
      <c r="F23" s="20" t="str">
        <f t="shared" si="7"/>
        <v/>
      </c>
      <c r="G23" s="20" t="str">
        <f t="shared" si="0"/>
        <v/>
      </c>
      <c r="H23" s="20" t="str">
        <f t="shared" si="1"/>
        <v/>
      </c>
      <c r="K23" s="1">
        <v>18</v>
      </c>
      <c r="L23" s="1" t="str">
        <f t="shared" si="2"/>
        <v/>
      </c>
      <c r="M23" s="1" t="s">
        <v>656</v>
      </c>
      <c r="N23" s="1" t="str">
        <f>IF(L23="STICK",0,IF(M23="Approved",IF(LEFT(L23,1)="P",0,IF(L23="","",VLOOKUP(L23,RallyBook!$A$2:J$144,10,FALSE))),0))</f>
        <v/>
      </c>
      <c r="O23" s="1">
        <f>IF(M23="Approved",IF(LEFT(L23,1)&lt;&gt;"P",0,IF(L23="","",VLOOKUP(L23,RallyBook!$A$2:$J$144,10,FALSE))),0)</f>
        <v>0</v>
      </c>
      <c r="P23" s="1">
        <f t="shared" si="3"/>
        <v>0</v>
      </c>
      <c r="Q23" s="1">
        <f t="shared" si="6"/>
        <v>0</v>
      </c>
      <c r="R23" s="1">
        <f>SUM(Q$6:$Q23)</f>
        <v>0</v>
      </c>
      <c r="BQ23" s="9"/>
      <c r="BR23" s="9"/>
      <c r="BS23" s="9"/>
      <c r="BT23" s="9"/>
      <c r="BU23" s="9"/>
      <c r="BV23" s="9"/>
      <c r="BW23" s="9"/>
      <c r="BX23" s="9"/>
      <c r="BY23" s="9"/>
    </row>
    <row r="24" spans="1:77" x14ac:dyDescent="0.3">
      <c r="A24" s="18">
        <f t="shared" si="4"/>
        <v>19</v>
      </c>
      <c r="B24" s="26"/>
      <c r="C24" s="19" t="str">
        <f>IF(B24="","",VLOOKUP($B24,RallyBook!$A$2:$J$144,2,FALSE))</f>
        <v/>
      </c>
      <c r="D24" s="20" t="str">
        <f>IF(B24="","",VLOOKUP($B24,RallyBook!$A$2:$J$144,10,FALSE))</f>
        <v/>
      </c>
      <c r="E24" s="20" t="str">
        <f t="shared" si="5"/>
        <v/>
      </c>
      <c r="F24" s="20" t="str">
        <f t="shared" si="7"/>
        <v/>
      </c>
      <c r="G24" s="20" t="str">
        <f t="shared" si="0"/>
        <v/>
      </c>
      <c r="H24" s="20" t="str">
        <f t="shared" si="1"/>
        <v/>
      </c>
      <c r="K24" s="1">
        <v>19</v>
      </c>
      <c r="L24" s="1" t="str">
        <f t="shared" si="2"/>
        <v/>
      </c>
      <c r="M24" s="1" t="s">
        <v>656</v>
      </c>
      <c r="N24" s="1" t="str">
        <f>IF(L24="STICK",0,IF(M24="Approved",IF(LEFT(L24,1)="P",0,IF(L24="","",VLOOKUP(L24,RallyBook!$A$2:J$144,10,FALSE))),0))</f>
        <v/>
      </c>
      <c r="O24" s="1">
        <f>IF(M24="Approved",IF(LEFT(L24,1)&lt;&gt;"P",0,IF(L24="","",VLOOKUP(L24,RallyBook!$A$2:$J$144,10,FALSE))),0)</f>
        <v>0</v>
      </c>
      <c r="P24" s="1">
        <f t="shared" si="3"/>
        <v>0</v>
      </c>
      <c r="Q24" s="1">
        <f t="shared" si="6"/>
        <v>0</v>
      </c>
      <c r="R24" s="1">
        <f>SUM(Q$6:$Q24)</f>
        <v>0</v>
      </c>
      <c r="BQ24" s="9"/>
      <c r="BR24" s="9"/>
      <c r="BS24" s="9"/>
      <c r="BT24" s="9"/>
      <c r="BU24" s="9"/>
      <c r="BV24" s="9"/>
      <c r="BW24" s="9"/>
      <c r="BX24" s="9"/>
      <c r="BY24" s="9"/>
    </row>
    <row r="25" spans="1:77" x14ac:dyDescent="0.3">
      <c r="A25" s="18">
        <f t="shared" si="4"/>
        <v>20</v>
      </c>
      <c r="B25" s="26"/>
      <c r="C25" s="19" t="str">
        <f>IF(B25="","",VLOOKUP($B25,RallyBook!$A$2:$J$144,2,FALSE))</f>
        <v/>
      </c>
      <c r="D25" s="20" t="str">
        <f>IF(B25="","",VLOOKUP($B25,RallyBook!$A$2:$J$144,10,FALSE))</f>
        <v/>
      </c>
      <c r="E25" s="20" t="str">
        <f t="shared" si="5"/>
        <v/>
      </c>
      <c r="F25" s="20" t="str">
        <f t="shared" si="7"/>
        <v/>
      </c>
      <c r="G25" s="20" t="str">
        <f t="shared" si="0"/>
        <v/>
      </c>
      <c r="H25" s="20" t="str">
        <f t="shared" si="1"/>
        <v/>
      </c>
      <c r="K25" s="1">
        <v>20</v>
      </c>
      <c r="L25" s="1" t="str">
        <f t="shared" si="2"/>
        <v/>
      </c>
      <c r="M25" s="1" t="s">
        <v>656</v>
      </c>
      <c r="N25" s="1" t="str">
        <f>IF(L25="STICK",0,IF(M25="Approved",IF(LEFT(L25,1)="P",0,IF(L25="","",VLOOKUP(L25,RallyBook!$A$2:J$144,10,FALSE))),0))</f>
        <v/>
      </c>
      <c r="O25" s="1">
        <f>IF(M25="Approved",IF(LEFT(L25,1)&lt;&gt;"P",0,IF(L25="","",VLOOKUP(L25,RallyBook!$A$2:$J$144,10,FALSE))),0)</f>
        <v>0</v>
      </c>
      <c r="P25" s="1">
        <f t="shared" si="3"/>
        <v>0</v>
      </c>
      <c r="Q25" s="1">
        <f t="shared" si="6"/>
        <v>0</v>
      </c>
      <c r="R25" s="1">
        <f>SUM(Q$6:$Q25)</f>
        <v>0</v>
      </c>
      <c r="BQ25" s="9"/>
      <c r="BR25" s="9"/>
      <c r="BS25" s="9"/>
      <c r="BT25" s="9"/>
      <c r="BU25" s="9"/>
      <c r="BV25" s="9"/>
      <c r="BW25" s="9"/>
      <c r="BX25" s="9"/>
      <c r="BY25" s="9"/>
    </row>
    <row r="26" spans="1:77" x14ac:dyDescent="0.3">
      <c r="A26" s="18">
        <f t="shared" si="4"/>
        <v>21</v>
      </c>
      <c r="B26" s="26"/>
      <c r="C26" s="19" t="str">
        <f>IF(B26="","",VLOOKUP($B26,RallyBook!$A$2:$J$144,2,FALSE))</f>
        <v/>
      </c>
      <c r="D26" s="20" t="str">
        <f>IF(B26="","",VLOOKUP($B26,RallyBook!$A$2:$J$144,10,FALSE))</f>
        <v/>
      </c>
      <c r="E26" s="20" t="str">
        <f t="shared" si="5"/>
        <v/>
      </c>
      <c r="F26" s="20" t="str">
        <f t="shared" si="7"/>
        <v/>
      </c>
      <c r="G26" s="20" t="str">
        <f t="shared" si="0"/>
        <v/>
      </c>
      <c r="H26" s="20" t="str">
        <f t="shared" si="1"/>
        <v/>
      </c>
      <c r="K26" s="1">
        <v>21</v>
      </c>
      <c r="L26" s="1" t="str">
        <f t="shared" si="2"/>
        <v/>
      </c>
      <c r="M26" s="1" t="s">
        <v>656</v>
      </c>
      <c r="N26" s="1" t="str">
        <f>IF(L26="STICK",0,IF(M26="Approved",IF(LEFT(L26,1)="P",0,IF(L26="","",VLOOKUP(L26,RallyBook!$A$2:J$144,10,FALSE))),0))</f>
        <v/>
      </c>
      <c r="O26" s="1">
        <f>IF(M26="Approved",IF(LEFT(L26,1)&lt;&gt;"P",0,IF(L26="","",VLOOKUP(L26,RallyBook!$A$2:$J$144,10,FALSE))),0)</f>
        <v>0</v>
      </c>
      <c r="P26" s="1">
        <f t="shared" si="3"/>
        <v>0</v>
      </c>
      <c r="Q26" s="1">
        <f t="shared" si="6"/>
        <v>0</v>
      </c>
      <c r="R26" s="1">
        <f>SUM(Q$6:$Q26)</f>
        <v>0</v>
      </c>
      <c r="BQ26" s="9"/>
      <c r="BR26" s="9"/>
      <c r="BS26" s="9"/>
      <c r="BT26" s="9"/>
      <c r="BU26" s="9"/>
      <c r="BV26" s="9"/>
      <c r="BW26" s="9"/>
      <c r="BX26" s="9"/>
      <c r="BY26" s="9"/>
    </row>
    <row r="27" spans="1:77" x14ac:dyDescent="0.3">
      <c r="A27" s="18">
        <f t="shared" si="4"/>
        <v>22</v>
      </c>
      <c r="B27" s="26"/>
      <c r="C27" s="19" t="str">
        <f>IF(B27="","",VLOOKUP($B27,RallyBook!$A$2:$J$144,2,FALSE))</f>
        <v/>
      </c>
      <c r="D27" s="20" t="str">
        <f>IF(B27="","",VLOOKUP($B27,RallyBook!$A$2:$J$144,10,FALSE))</f>
        <v/>
      </c>
      <c r="E27" s="20" t="str">
        <f t="shared" si="5"/>
        <v/>
      </c>
      <c r="F27" s="20" t="str">
        <f t="shared" si="7"/>
        <v/>
      </c>
      <c r="G27" s="20" t="str">
        <f t="shared" si="0"/>
        <v/>
      </c>
      <c r="H27" s="20" t="str">
        <f t="shared" si="1"/>
        <v/>
      </c>
      <c r="K27" s="1">
        <v>22</v>
      </c>
      <c r="L27" s="1" t="str">
        <f t="shared" si="2"/>
        <v/>
      </c>
      <c r="M27" s="1" t="s">
        <v>656</v>
      </c>
      <c r="N27" s="1" t="str">
        <f>IF(L27="STICK",0,IF(M27="Approved",IF(LEFT(L27,1)="P",0,IF(L27="","",VLOOKUP(L27,RallyBook!$A$2:J$144,10,FALSE))),0))</f>
        <v/>
      </c>
      <c r="O27" s="1">
        <f>IF(M27="Approved",IF(LEFT(L27,1)&lt;&gt;"P",0,IF(L27="","",VLOOKUP(L27,RallyBook!$A$2:$J$144,10,FALSE))),0)</f>
        <v>0</v>
      </c>
      <c r="P27" s="1">
        <f t="shared" si="3"/>
        <v>0</v>
      </c>
      <c r="Q27" s="1">
        <f t="shared" si="6"/>
        <v>0</v>
      </c>
      <c r="R27" s="1">
        <f>SUM(Q$6:$Q27)</f>
        <v>0</v>
      </c>
      <c r="BQ27" s="9"/>
      <c r="BR27" s="9"/>
      <c r="BS27" s="9"/>
      <c r="BT27" s="9"/>
      <c r="BU27" s="9"/>
      <c r="BV27" s="9"/>
      <c r="BW27" s="9"/>
      <c r="BX27" s="9"/>
      <c r="BY27" s="9"/>
    </row>
    <row r="28" spans="1:77" x14ac:dyDescent="0.3">
      <c r="A28" s="18">
        <f t="shared" si="4"/>
        <v>23</v>
      </c>
      <c r="B28" s="26"/>
      <c r="C28" s="19" t="str">
        <f>IF(B28="","",VLOOKUP($B28,RallyBook!$A$2:$J$144,2,FALSE))</f>
        <v/>
      </c>
      <c r="D28" s="20" t="str">
        <f>IF(B28="","",VLOOKUP($B28,RallyBook!$A$2:$J$144,10,FALSE))</f>
        <v/>
      </c>
      <c r="E28" s="20" t="str">
        <f t="shared" si="5"/>
        <v/>
      </c>
      <c r="F28" s="20" t="str">
        <f t="shared" si="7"/>
        <v/>
      </c>
      <c r="G28" s="20" t="str">
        <f t="shared" si="0"/>
        <v/>
      </c>
      <c r="H28" s="20" t="str">
        <f t="shared" si="1"/>
        <v/>
      </c>
      <c r="K28" s="1">
        <v>23</v>
      </c>
      <c r="L28" s="1" t="str">
        <f t="shared" si="2"/>
        <v/>
      </c>
      <c r="M28" s="1" t="s">
        <v>656</v>
      </c>
      <c r="N28" s="1" t="str">
        <f>IF(L28="STICK",0,IF(M28="Approved",IF(LEFT(L28,1)="P",0,IF(L28="","",VLOOKUP(L28,RallyBook!$A$2:J$144,10,FALSE))),0))</f>
        <v/>
      </c>
      <c r="O28" s="1">
        <f>IF(M28="Approved",IF(LEFT(L28,1)&lt;&gt;"P",0,IF(L28="","",VLOOKUP(L28,RallyBook!$A$2:$J$144,10,FALSE))),0)</f>
        <v>0</v>
      </c>
      <c r="P28" s="1">
        <f t="shared" si="3"/>
        <v>0</v>
      </c>
      <c r="Q28" s="1">
        <f t="shared" si="6"/>
        <v>0</v>
      </c>
      <c r="R28" s="1">
        <f>SUM(Q$6:$Q28)</f>
        <v>0</v>
      </c>
      <c r="BQ28" s="9"/>
      <c r="BR28" s="9"/>
      <c r="BS28" s="9"/>
      <c r="BT28" s="9"/>
      <c r="BU28" s="9"/>
      <c r="BV28" s="9"/>
      <c r="BW28" s="9"/>
      <c r="BX28" s="9"/>
      <c r="BY28" s="9"/>
    </row>
    <row r="29" spans="1:77" x14ac:dyDescent="0.3">
      <c r="A29" s="18">
        <f t="shared" si="4"/>
        <v>24</v>
      </c>
      <c r="B29" s="26"/>
      <c r="C29" s="19" t="str">
        <f>IF(B29="","",VLOOKUP($B29,RallyBook!$A$2:$J$144,2,FALSE))</f>
        <v/>
      </c>
      <c r="D29" s="20" t="str">
        <f>IF(B29="","",VLOOKUP($B29,RallyBook!$A$2:$J$144,10,FALSE))</f>
        <v/>
      </c>
      <c r="E29" s="20" t="str">
        <f t="shared" si="5"/>
        <v/>
      </c>
      <c r="F29" s="20" t="str">
        <f t="shared" si="7"/>
        <v/>
      </c>
      <c r="G29" s="20" t="str">
        <f t="shared" si="0"/>
        <v/>
      </c>
      <c r="H29" s="20" t="str">
        <f t="shared" si="1"/>
        <v/>
      </c>
      <c r="K29" s="1">
        <v>24</v>
      </c>
      <c r="L29" s="1" t="str">
        <f t="shared" si="2"/>
        <v/>
      </c>
      <c r="M29" s="1" t="s">
        <v>656</v>
      </c>
      <c r="N29" s="1" t="str">
        <f>IF(L29="STICK",0,IF(M29="Approved",IF(LEFT(L29,1)="P",0,IF(L29="","",VLOOKUP(L29,RallyBook!$A$2:J$144,10,FALSE))),0))</f>
        <v/>
      </c>
      <c r="O29" s="1">
        <f>IF(M29="Approved",IF(LEFT(L29,1)&lt;&gt;"P",0,IF(L29="","",VLOOKUP(L29,RallyBook!$A$2:$J$144,10,FALSE))),0)</f>
        <v>0</v>
      </c>
      <c r="P29" s="1">
        <f t="shared" si="3"/>
        <v>0</v>
      </c>
      <c r="Q29" s="1">
        <f t="shared" si="6"/>
        <v>0</v>
      </c>
      <c r="R29" s="1">
        <f>SUM(Q$6:$Q29)</f>
        <v>0</v>
      </c>
      <c r="BQ29" s="9"/>
      <c r="BR29" s="9"/>
      <c r="BS29" s="9"/>
      <c r="BT29" s="9"/>
      <c r="BU29" s="9"/>
      <c r="BV29" s="9"/>
      <c r="BW29" s="9"/>
      <c r="BX29" s="9"/>
      <c r="BY29" s="9"/>
    </row>
    <row r="30" spans="1:77" x14ac:dyDescent="0.3">
      <c r="A30" s="18">
        <f t="shared" si="4"/>
        <v>25</v>
      </c>
      <c r="B30" s="26"/>
      <c r="C30" s="19" t="str">
        <f>IF(B30="","",VLOOKUP($B30,RallyBook!$A$2:$J$144,2,FALSE))</f>
        <v/>
      </c>
      <c r="D30" s="20" t="str">
        <f>IF(B30="","",VLOOKUP($B30,RallyBook!$A$2:$J$144,10,FALSE))</f>
        <v/>
      </c>
      <c r="E30" s="20" t="str">
        <f t="shared" si="5"/>
        <v/>
      </c>
      <c r="F30" s="20" t="str">
        <f t="shared" si="7"/>
        <v/>
      </c>
      <c r="G30" s="20" t="str">
        <f t="shared" si="0"/>
        <v/>
      </c>
      <c r="H30" s="20" t="str">
        <f t="shared" si="1"/>
        <v/>
      </c>
      <c r="K30" s="1">
        <v>25</v>
      </c>
      <c r="L30" s="1" t="str">
        <f t="shared" si="2"/>
        <v/>
      </c>
      <c r="M30" s="1" t="s">
        <v>656</v>
      </c>
      <c r="N30" s="1" t="str">
        <f>IF(L30="STICK",0,IF(M30="Approved",IF(LEFT(L30,1)="P",0,IF(L30="","",VLOOKUP(L30,RallyBook!$A$2:J$144,10,FALSE))),0))</f>
        <v/>
      </c>
      <c r="O30" s="1">
        <f>IF(M30="Approved",IF(LEFT(L30,1)&lt;&gt;"P",0,IF(L30="","",VLOOKUP(L30,RallyBook!$A$2:$J$144,10,FALSE))),0)</f>
        <v>0</v>
      </c>
      <c r="P30" s="1">
        <f t="shared" si="3"/>
        <v>0</v>
      </c>
      <c r="Q30" s="1">
        <f t="shared" si="6"/>
        <v>0</v>
      </c>
      <c r="R30" s="1">
        <f>SUM(Q$6:$Q30)</f>
        <v>0</v>
      </c>
      <c r="BQ30" s="9"/>
      <c r="BR30" s="9"/>
      <c r="BS30" s="9"/>
      <c r="BT30" s="9"/>
      <c r="BU30" s="9"/>
      <c r="BV30" s="9"/>
      <c r="BW30" s="9"/>
      <c r="BX30" s="9"/>
      <c r="BY30" s="9"/>
    </row>
    <row r="31" spans="1:77" x14ac:dyDescent="0.3">
      <c r="A31" s="18">
        <f t="shared" si="4"/>
        <v>26</v>
      </c>
      <c r="B31" s="26"/>
      <c r="C31" s="19" t="str">
        <f>IF(B31="","",VLOOKUP($B31,RallyBook!$A$2:$J$144,2,FALSE))</f>
        <v/>
      </c>
      <c r="D31" s="20" t="str">
        <f>IF(B31="","",VLOOKUP($B31,RallyBook!$A$2:$J$144,10,FALSE))</f>
        <v/>
      </c>
      <c r="E31" s="20" t="str">
        <f t="shared" si="5"/>
        <v/>
      </c>
      <c r="F31" s="20" t="str">
        <f t="shared" si="7"/>
        <v/>
      </c>
      <c r="G31" s="20" t="str">
        <f t="shared" si="0"/>
        <v/>
      </c>
      <c r="H31" s="20" t="str">
        <f t="shared" si="1"/>
        <v/>
      </c>
      <c r="K31" s="1">
        <v>26</v>
      </c>
      <c r="L31" s="1" t="str">
        <f t="shared" si="2"/>
        <v/>
      </c>
      <c r="M31" s="1" t="s">
        <v>656</v>
      </c>
      <c r="N31" s="1" t="str">
        <f>IF(L31="STICK",0,IF(M31="Approved",IF(LEFT(L31,1)="P",0,IF(L31="","",VLOOKUP(L31,RallyBook!$A$2:J$144,10,FALSE))),0))</f>
        <v/>
      </c>
      <c r="O31" s="1">
        <f>IF(M31="Approved",IF(LEFT(L31,1)&lt;&gt;"P",0,IF(L31="","",VLOOKUP(L31,RallyBook!$A$2:$J$144,10,FALSE))),0)</f>
        <v>0</v>
      </c>
      <c r="P31" s="1">
        <f t="shared" si="3"/>
        <v>0</v>
      </c>
      <c r="Q31" s="1">
        <f t="shared" si="6"/>
        <v>0</v>
      </c>
      <c r="R31" s="1">
        <f>SUM(Q$6:$Q31)</f>
        <v>0</v>
      </c>
      <c r="BQ31" s="9"/>
      <c r="BR31" s="9"/>
      <c r="BS31" s="9"/>
      <c r="BT31" s="9"/>
      <c r="BU31" s="9"/>
      <c r="BV31" s="9"/>
      <c r="BW31" s="9"/>
      <c r="BX31" s="9"/>
      <c r="BY31" s="9"/>
    </row>
    <row r="32" spans="1:77" x14ac:dyDescent="0.3">
      <c r="A32" s="18">
        <f t="shared" si="4"/>
        <v>27</v>
      </c>
      <c r="B32" s="26"/>
      <c r="C32" s="19" t="str">
        <f>IF(B32="","",VLOOKUP($B32,RallyBook!$A$2:$J$144,2,FALSE))</f>
        <v/>
      </c>
      <c r="D32" s="20" t="str">
        <f>IF(B32="","",VLOOKUP($B32,RallyBook!$A$2:$J$144,10,FALSE))</f>
        <v/>
      </c>
      <c r="E32" s="20" t="str">
        <f t="shared" si="5"/>
        <v/>
      </c>
      <c r="F32" s="20" t="str">
        <f t="shared" si="7"/>
        <v/>
      </c>
      <c r="G32" s="20" t="str">
        <f t="shared" si="0"/>
        <v/>
      </c>
      <c r="H32" s="20" t="str">
        <f t="shared" si="1"/>
        <v/>
      </c>
      <c r="K32" s="1">
        <v>27</v>
      </c>
      <c r="L32" s="1" t="str">
        <f t="shared" si="2"/>
        <v/>
      </c>
      <c r="M32" s="1" t="s">
        <v>656</v>
      </c>
      <c r="N32" s="1" t="str">
        <f>IF(L32="STICK",0,IF(M32="Approved",IF(LEFT(L32,1)="P",0,IF(L32="","",VLOOKUP(L32,RallyBook!$A$2:J$144,10,FALSE))),0))</f>
        <v/>
      </c>
      <c r="O32" s="1">
        <f>IF(M32="Approved",IF(LEFT(L32,1)&lt;&gt;"P",0,IF(L32="","",VLOOKUP(L32,RallyBook!$A$2:$J$144,10,FALSE))),0)</f>
        <v>0</v>
      </c>
      <c r="P32" s="1">
        <f t="shared" si="3"/>
        <v>0</v>
      </c>
      <c r="Q32" s="1">
        <f t="shared" si="6"/>
        <v>0</v>
      </c>
      <c r="R32" s="1">
        <f>SUM(Q$6:$Q32)</f>
        <v>0</v>
      </c>
      <c r="BQ32" s="9"/>
      <c r="BR32" s="9"/>
      <c r="BS32" s="9"/>
      <c r="BT32" s="9"/>
      <c r="BU32" s="9"/>
      <c r="BV32" s="9"/>
      <c r="BW32" s="9"/>
      <c r="BX32" s="9"/>
      <c r="BY32" s="9"/>
    </row>
    <row r="33" spans="1:77" x14ac:dyDescent="0.3">
      <c r="A33" s="18">
        <f t="shared" si="4"/>
        <v>28</v>
      </c>
      <c r="B33" s="26"/>
      <c r="C33" s="19" t="str">
        <f>IF(B33="","",VLOOKUP($B33,RallyBook!$A$2:$J$144,2,FALSE))</f>
        <v/>
      </c>
      <c r="D33" s="20" t="str">
        <f>IF(B33="","",VLOOKUP($B33,RallyBook!$A$2:$J$144,10,FALSE))</f>
        <v/>
      </c>
      <c r="E33" s="20" t="str">
        <f t="shared" si="5"/>
        <v/>
      </c>
      <c r="F33" s="20" t="str">
        <f t="shared" si="7"/>
        <v/>
      </c>
      <c r="G33" s="20" t="str">
        <f t="shared" si="0"/>
        <v/>
      </c>
      <c r="H33" s="20" t="str">
        <f t="shared" si="1"/>
        <v/>
      </c>
      <c r="K33" s="1">
        <v>28</v>
      </c>
      <c r="L33" s="1" t="str">
        <f t="shared" si="2"/>
        <v/>
      </c>
      <c r="M33" s="1" t="s">
        <v>656</v>
      </c>
      <c r="N33" s="1" t="str">
        <f>IF(L33="STICK",0,IF(M33="Approved",IF(LEFT(L33,1)="P",0,IF(L33="","",VLOOKUP(L33,RallyBook!$A$2:J$144,10,FALSE))),0))</f>
        <v/>
      </c>
      <c r="O33" s="1">
        <f>IF(M33="Approved",IF(LEFT(L33,1)&lt;&gt;"P",0,IF(L33="","",VLOOKUP(L33,RallyBook!$A$2:$J$144,10,FALSE))),0)</f>
        <v>0</v>
      </c>
      <c r="P33" s="1">
        <f t="shared" si="3"/>
        <v>0</v>
      </c>
      <c r="Q33" s="1">
        <f t="shared" si="6"/>
        <v>0</v>
      </c>
      <c r="R33" s="1">
        <f>SUM(Q$6:$Q33)</f>
        <v>0</v>
      </c>
      <c r="BQ33" s="9"/>
      <c r="BR33" s="9"/>
      <c r="BS33" s="9"/>
      <c r="BT33" s="9"/>
      <c r="BU33" s="9"/>
      <c r="BV33" s="9"/>
      <c r="BW33" s="9"/>
      <c r="BX33" s="9"/>
      <c r="BY33" s="9"/>
    </row>
    <row r="34" spans="1:77" x14ac:dyDescent="0.3">
      <c r="A34" s="18">
        <f t="shared" si="4"/>
        <v>29</v>
      </c>
      <c r="B34" s="26"/>
      <c r="C34" s="19" t="str">
        <f>IF(B34="","",VLOOKUP($B34,RallyBook!$A$2:$J$144,2,FALSE))</f>
        <v/>
      </c>
      <c r="D34" s="20" t="str">
        <f>IF(B34="","",VLOOKUP($B34,RallyBook!$A$2:$J$144,10,FALSE))</f>
        <v/>
      </c>
      <c r="E34" s="20" t="str">
        <f t="shared" si="5"/>
        <v/>
      </c>
      <c r="F34" s="20" t="str">
        <f t="shared" si="7"/>
        <v/>
      </c>
      <c r="G34" s="20" t="str">
        <f t="shared" si="0"/>
        <v/>
      </c>
      <c r="H34" s="20" t="str">
        <f t="shared" si="1"/>
        <v/>
      </c>
      <c r="K34" s="1">
        <v>29</v>
      </c>
      <c r="L34" s="1" t="str">
        <f t="shared" si="2"/>
        <v/>
      </c>
      <c r="M34" s="1" t="s">
        <v>656</v>
      </c>
      <c r="N34" s="1" t="str">
        <f>IF(L34="STICK",0,IF(M34="Approved",IF(LEFT(L34,1)="P",0,IF(L34="","",VLOOKUP(L34,RallyBook!$A$2:J$144,10,FALSE))),0))</f>
        <v/>
      </c>
      <c r="O34" s="1">
        <f>IF(M34="Approved",IF(LEFT(L34,1)&lt;&gt;"P",0,IF(L34="","",VLOOKUP(L34,RallyBook!$A$2:$J$144,10,FALSE))),0)</f>
        <v>0</v>
      </c>
      <c r="P34" s="1">
        <f t="shared" si="3"/>
        <v>0</v>
      </c>
      <c r="Q34" s="1">
        <f t="shared" si="6"/>
        <v>0</v>
      </c>
      <c r="R34" s="1">
        <f>SUM(Q$6:$Q34)</f>
        <v>0</v>
      </c>
      <c r="BQ34" s="9"/>
      <c r="BR34" s="9"/>
      <c r="BS34" s="9"/>
      <c r="BT34" s="9"/>
      <c r="BU34" s="9"/>
      <c r="BV34" s="9"/>
      <c r="BW34" s="9"/>
      <c r="BX34" s="9"/>
      <c r="BY34" s="9"/>
    </row>
    <row r="35" spans="1:77" x14ac:dyDescent="0.3">
      <c r="A35" s="18">
        <f t="shared" si="4"/>
        <v>30</v>
      </c>
      <c r="B35" s="26"/>
      <c r="C35" s="19" t="str">
        <f>IF(B35="","",VLOOKUP($B35,RallyBook!$A$2:$J$144,2,FALSE))</f>
        <v/>
      </c>
      <c r="D35" s="20" t="str">
        <f>IF(B35="","",VLOOKUP($B35,RallyBook!$A$2:$J$144,10,FALSE))</f>
        <v/>
      </c>
      <c r="E35" s="20" t="str">
        <f t="shared" si="5"/>
        <v/>
      </c>
      <c r="F35" s="20" t="str">
        <f t="shared" si="7"/>
        <v/>
      </c>
      <c r="G35" s="20" t="str">
        <f t="shared" si="0"/>
        <v/>
      </c>
      <c r="H35" s="20" t="str">
        <f t="shared" si="1"/>
        <v/>
      </c>
      <c r="K35" s="1">
        <v>30</v>
      </c>
      <c r="L35" s="1" t="str">
        <f t="shared" si="2"/>
        <v/>
      </c>
      <c r="M35" s="1" t="s">
        <v>656</v>
      </c>
      <c r="N35" s="1" t="str">
        <f>IF(L35="STICK",0,IF(M35="Approved",IF(LEFT(L35,1)="P",0,IF(L35="","",VLOOKUP(L35,RallyBook!$A$2:J$144,10,FALSE))),0))</f>
        <v/>
      </c>
      <c r="O35" s="1">
        <f>IF(M35="Approved",IF(LEFT(L35,1)&lt;&gt;"P",0,IF(L35="","",VLOOKUP(L35,RallyBook!$A$2:$J$144,10,FALSE))),0)</f>
        <v>0</v>
      </c>
      <c r="P35" s="1">
        <f t="shared" si="3"/>
        <v>0</v>
      </c>
      <c r="Q35" s="1">
        <f t="shared" si="6"/>
        <v>0</v>
      </c>
      <c r="R35" s="1">
        <f>SUM(Q$6:$Q35)</f>
        <v>0</v>
      </c>
      <c r="BQ35" s="9"/>
      <c r="BR35" s="9"/>
      <c r="BS35" s="9"/>
      <c r="BT35" s="9"/>
      <c r="BU35" s="9"/>
      <c r="BV35" s="9"/>
      <c r="BW35" s="9"/>
      <c r="BX35" s="9"/>
      <c r="BY35" s="9"/>
    </row>
    <row r="36" spans="1:77" x14ac:dyDescent="0.3">
      <c r="A36" s="18">
        <f t="shared" si="4"/>
        <v>31</v>
      </c>
      <c r="B36" s="26"/>
      <c r="C36" s="19" t="str">
        <f>IF(B36="","",VLOOKUP($B36,RallyBook!$A$2:$J$144,2,FALSE))</f>
        <v/>
      </c>
      <c r="D36" s="20" t="str">
        <f>IF(B36="","",VLOOKUP($B36,RallyBook!$A$2:$J$144,10,FALSE))</f>
        <v/>
      </c>
      <c r="E36" s="20" t="str">
        <f t="shared" si="5"/>
        <v/>
      </c>
      <c r="F36" s="20" t="str">
        <f t="shared" si="7"/>
        <v/>
      </c>
      <c r="G36" s="20" t="str">
        <f t="shared" si="0"/>
        <v/>
      </c>
      <c r="H36" s="20" t="str">
        <f t="shared" si="1"/>
        <v/>
      </c>
      <c r="K36" s="1">
        <v>31</v>
      </c>
      <c r="L36" s="1" t="str">
        <f t="shared" si="2"/>
        <v/>
      </c>
      <c r="M36" s="1" t="s">
        <v>656</v>
      </c>
      <c r="N36" s="1" t="str">
        <f>IF(L36="STICK",0,IF(M36="Approved",IF(LEFT(L36,1)="P",0,IF(L36="","",VLOOKUP(L36,RallyBook!$A$2:J$144,10,FALSE))),0))</f>
        <v/>
      </c>
      <c r="O36" s="1">
        <f>IF(M36="Approved",IF(LEFT(L36,1)&lt;&gt;"P",0,IF(L36="","",VLOOKUP(L36,RallyBook!$A$2:$J$144,10,FALSE))),0)</f>
        <v>0</v>
      </c>
      <c r="P36" s="1">
        <f t="shared" si="3"/>
        <v>0</v>
      </c>
      <c r="Q36" s="1">
        <f t="shared" si="6"/>
        <v>0</v>
      </c>
      <c r="R36" s="1">
        <f>SUM(Q$6:$Q36)</f>
        <v>0</v>
      </c>
      <c r="BQ36" s="9"/>
      <c r="BR36" s="9"/>
      <c r="BS36" s="9"/>
      <c r="BT36" s="9"/>
      <c r="BU36" s="9"/>
      <c r="BV36" s="9"/>
      <c r="BW36" s="9"/>
      <c r="BX36" s="9"/>
      <c r="BY36" s="9"/>
    </row>
    <row r="37" spans="1:77" x14ac:dyDescent="0.3">
      <c r="A37" s="18">
        <f t="shared" si="4"/>
        <v>32</v>
      </c>
      <c r="B37" s="26"/>
      <c r="C37" s="19" t="str">
        <f>IF(B37="","",VLOOKUP($B37,RallyBook!$A$2:$J$144,2,FALSE))</f>
        <v/>
      </c>
      <c r="D37" s="20" t="str">
        <f>IF(B37="","",VLOOKUP($B37,RallyBook!$A$2:$J$144,10,FALSE))</f>
        <v/>
      </c>
      <c r="E37" s="20" t="str">
        <f t="shared" si="5"/>
        <v/>
      </c>
      <c r="F37" s="20" t="str">
        <f t="shared" si="7"/>
        <v/>
      </c>
      <c r="G37" s="20" t="str">
        <f t="shared" si="0"/>
        <v/>
      </c>
      <c r="H37" s="20" t="str">
        <f t="shared" si="1"/>
        <v/>
      </c>
      <c r="K37" s="1">
        <v>32</v>
      </c>
      <c r="L37" s="1" t="str">
        <f t="shared" si="2"/>
        <v/>
      </c>
      <c r="M37" s="1" t="s">
        <v>656</v>
      </c>
      <c r="N37" s="1" t="str">
        <f>IF(L37="STICK",0,IF(M37="Approved",IF(LEFT(L37,1)="P",0,IF(L37="","",VLOOKUP(L37,RallyBook!$A$2:J$144,10,FALSE))),0))</f>
        <v/>
      </c>
      <c r="O37" s="1">
        <f>IF(M37="Approved",IF(LEFT(L37,1)&lt;&gt;"P",0,IF(L37="","",VLOOKUP(L37,RallyBook!$A$2:$J$144,10,FALSE))),0)</f>
        <v>0</v>
      </c>
      <c r="P37" s="1">
        <f t="shared" si="3"/>
        <v>0</v>
      </c>
      <c r="Q37" s="1">
        <f t="shared" si="6"/>
        <v>0</v>
      </c>
      <c r="R37" s="1">
        <f>SUM(Q$6:$Q37)</f>
        <v>0</v>
      </c>
      <c r="BQ37" s="9"/>
      <c r="BR37" s="9"/>
      <c r="BS37" s="9"/>
      <c r="BT37" s="9"/>
      <c r="BU37" s="9"/>
      <c r="BV37" s="9"/>
      <c r="BW37" s="9"/>
      <c r="BX37" s="9"/>
      <c r="BY37" s="9"/>
    </row>
    <row r="38" spans="1:77" x14ac:dyDescent="0.3">
      <c r="A38" s="18">
        <f t="shared" si="4"/>
        <v>33</v>
      </c>
      <c r="B38" s="26"/>
      <c r="C38" s="19" t="str">
        <f>IF(B38="","",VLOOKUP($B38,RallyBook!$A$2:$J$144,2,FALSE))</f>
        <v/>
      </c>
      <c r="D38" s="20" t="str">
        <f>IF(B38="","",VLOOKUP($B38,RallyBook!$A$2:$J$144,10,FALSE))</f>
        <v/>
      </c>
      <c r="E38" s="20" t="str">
        <f t="shared" si="5"/>
        <v/>
      </c>
      <c r="F38" s="20" t="str">
        <f t="shared" si="7"/>
        <v/>
      </c>
      <c r="G38" s="20" t="str">
        <f t="shared" ref="G38:G69" si="8">IF(B38="","",O38)</f>
        <v/>
      </c>
      <c r="H38" s="20" t="str">
        <f t="shared" ref="H38:H69" si="9">IF(B38="","",P38)</f>
        <v/>
      </c>
      <c r="K38" s="1">
        <v>33</v>
      </c>
      <c r="L38" s="1" t="str">
        <f t="shared" ref="L38:L69" si="10">IF(B38="","",B38)</f>
        <v/>
      </c>
      <c r="M38" s="1" t="s">
        <v>656</v>
      </c>
      <c r="N38" s="1" t="str">
        <f>IF(L38="STICK",0,IF(M38="Approved",IF(LEFT(L38,1)="P",0,IF(L38="","",VLOOKUP(L38,RallyBook!$A$2:J$144,10,FALSE))),0))</f>
        <v/>
      </c>
      <c r="O38" s="1">
        <f>IF(M38="Approved",IF(LEFT(L38,1)&lt;&gt;"P",0,IF(L38="","",VLOOKUP(L38,RallyBook!$A$2:$J$144,10,FALSE))),0)</f>
        <v>0</v>
      </c>
      <c r="P38" s="1">
        <f t="shared" si="3"/>
        <v>0</v>
      </c>
      <c r="Q38" s="1">
        <f t="shared" si="6"/>
        <v>0</v>
      </c>
      <c r="R38" s="1">
        <f>SUM(Q$6:$Q38)</f>
        <v>0</v>
      </c>
      <c r="BQ38" s="9"/>
      <c r="BR38" s="9"/>
      <c r="BS38" s="9"/>
      <c r="BT38" s="9"/>
      <c r="BU38" s="9"/>
      <c r="BV38" s="9"/>
      <c r="BW38" s="9"/>
      <c r="BX38" s="9"/>
      <c r="BY38" s="9"/>
    </row>
    <row r="39" spans="1:77" x14ac:dyDescent="0.3">
      <c r="A39" s="18">
        <f t="shared" si="4"/>
        <v>34</v>
      </c>
      <c r="B39" s="26"/>
      <c r="C39" s="19" t="str">
        <f>IF(B39="","",VLOOKUP($B39,RallyBook!$A$2:$J$144,2,FALSE))</f>
        <v/>
      </c>
      <c r="D39" s="20" t="str">
        <f>IF(B39="","",VLOOKUP($B39,RallyBook!$A$2:$J$144,10,FALSE))</f>
        <v/>
      </c>
      <c r="E39" s="20" t="str">
        <f t="shared" ref="E39:E70" si="11">IF(B39="","",H38)</f>
        <v/>
      </c>
      <c r="F39" s="20" t="str">
        <f t="shared" si="7"/>
        <v/>
      </c>
      <c r="G39" s="20" t="str">
        <f t="shared" si="8"/>
        <v/>
      </c>
      <c r="H39" s="20" t="str">
        <f t="shared" si="9"/>
        <v/>
      </c>
      <c r="K39" s="1">
        <v>34</v>
      </c>
      <c r="L39" s="1" t="str">
        <f t="shared" si="10"/>
        <v/>
      </c>
      <c r="M39" s="1" t="s">
        <v>656</v>
      </c>
      <c r="N39" s="1" t="str">
        <f>IF(L39="STICK",0,IF(M39="Approved",IF(LEFT(L39,1)="P",0,IF(L39="","",VLOOKUP(L39,RallyBook!$A$2:J$144,10,FALSE))),0))</f>
        <v/>
      </c>
      <c r="O39" s="1">
        <f>IF(M39="Approved",IF(LEFT(L39,1)&lt;&gt;"P",0,IF(L39="","",VLOOKUP(L39,RallyBook!$A$2:$J$144,10,FALSE))),0)</f>
        <v>0</v>
      </c>
      <c r="P39" s="1">
        <f t="shared" si="3"/>
        <v>0</v>
      </c>
      <c r="Q39" s="1">
        <f t="shared" si="6"/>
        <v>0</v>
      </c>
      <c r="R39" s="1">
        <f>SUM(Q$6:$Q39)</f>
        <v>0</v>
      </c>
      <c r="BQ39" s="9"/>
      <c r="BR39" s="9"/>
      <c r="BS39" s="9"/>
      <c r="BT39" s="9"/>
      <c r="BU39" s="9"/>
      <c r="BV39" s="9"/>
      <c r="BW39" s="9"/>
      <c r="BX39" s="9"/>
      <c r="BY39" s="9"/>
    </row>
    <row r="40" spans="1:77" x14ac:dyDescent="0.3">
      <c r="A40" s="18">
        <f t="shared" si="4"/>
        <v>35</v>
      </c>
      <c r="B40" s="26"/>
      <c r="C40" s="19" t="str">
        <f>IF(B40="","",VLOOKUP($B40,RallyBook!$A$2:$J$144,2,FALSE))</f>
        <v/>
      </c>
      <c r="D40" s="20" t="str">
        <f>IF(B40="","",VLOOKUP($B40,RallyBook!$A$2:$J$144,10,FALSE))</f>
        <v/>
      </c>
      <c r="E40" s="20" t="str">
        <f t="shared" si="11"/>
        <v/>
      </c>
      <c r="F40" s="20" t="str">
        <f t="shared" si="7"/>
        <v/>
      </c>
      <c r="G40" s="20" t="str">
        <f t="shared" si="8"/>
        <v/>
      </c>
      <c r="H40" s="20" t="str">
        <f t="shared" si="9"/>
        <v/>
      </c>
      <c r="K40" s="1">
        <v>35</v>
      </c>
      <c r="L40" s="1" t="str">
        <f t="shared" si="10"/>
        <v/>
      </c>
      <c r="M40" s="1" t="s">
        <v>656</v>
      </c>
      <c r="N40" s="1" t="str">
        <f>IF(L40="STICK",0,IF(M40="Approved",IF(LEFT(L40,1)="P",0,IF(L40="","",VLOOKUP(L40,RallyBook!$A$2:J$144,10,FALSE))),0))</f>
        <v/>
      </c>
      <c r="O40" s="1">
        <f>IF(M40="Approved",IF(LEFT(L40,1)&lt;&gt;"P",0,IF(L40="","",VLOOKUP(L40,RallyBook!$A$2:$J$144,10,FALSE))),0)</f>
        <v>0</v>
      </c>
      <c r="P40" s="1">
        <f t="shared" si="3"/>
        <v>0</v>
      </c>
      <c r="Q40" s="1">
        <f t="shared" si="6"/>
        <v>0</v>
      </c>
      <c r="R40" s="1">
        <f>SUM(Q$6:$Q40)</f>
        <v>0</v>
      </c>
      <c r="BQ40" s="9"/>
      <c r="BR40" s="9"/>
      <c r="BS40" s="9"/>
      <c r="BT40" s="9"/>
      <c r="BU40" s="9"/>
      <c r="BV40" s="9"/>
      <c r="BW40" s="9"/>
      <c r="BX40" s="9"/>
      <c r="BY40" s="9"/>
    </row>
    <row r="41" spans="1:77" x14ac:dyDescent="0.3">
      <c r="A41" s="18">
        <f t="shared" si="4"/>
        <v>36</v>
      </c>
      <c r="B41" s="26"/>
      <c r="C41" s="19" t="str">
        <f>IF(B41="","",VLOOKUP($B41,RallyBook!$A$2:$J$144,2,FALSE))</f>
        <v/>
      </c>
      <c r="D41" s="20" t="str">
        <f>IF(B41="","",VLOOKUP($B41,RallyBook!$A$2:$J$144,10,FALSE))</f>
        <v/>
      </c>
      <c r="E41" s="20" t="str">
        <f t="shared" si="11"/>
        <v/>
      </c>
      <c r="F41" s="20" t="str">
        <f t="shared" si="7"/>
        <v/>
      </c>
      <c r="G41" s="20" t="str">
        <f t="shared" si="8"/>
        <v/>
      </c>
      <c r="H41" s="20" t="str">
        <f t="shared" si="9"/>
        <v/>
      </c>
      <c r="K41" s="1">
        <v>36</v>
      </c>
      <c r="L41" s="1" t="str">
        <f t="shared" si="10"/>
        <v/>
      </c>
      <c r="M41" s="1" t="s">
        <v>656</v>
      </c>
      <c r="N41" s="1" t="str">
        <f>IF(L41="STICK",0,IF(M41="Approved",IF(LEFT(L41,1)="P",0,IF(L41="","",VLOOKUP(L41,RallyBook!$A$2:J$144,10,FALSE))),0))</f>
        <v/>
      </c>
      <c r="O41" s="1">
        <f>IF(M41="Approved",IF(LEFT(L41,1)&lt;&gt;"P",0,IF(L41="","",VLOOKUP(L41,RallyBook!$A$2:$J$144,10,FALSE))),0)</f>
        <v>0</v>
      </c>
      <c r="P41" s="1">
        <f t="shared" si="3"/>
        <v>0</v>
      </c>
      <c r="Q41" s="1">
        <f t="shared" si="6"/>
        <v>0</v>
      </c>
      <c r="R41" s="1">
        <f>SUM(Q$6:$Q41)</f>
        <v>0</v>
      </c>
      <c r="BQ41" s="9"/>
      <c r="BR41" s="9"/>
      <c r="BS41" s="9"/>
      <c r="BT41" s="9"/>
      <c r="BU41" s="9"/>
      <c r="BV41" s="9"/>
      <c r="BW41" s="9"/>
      <c r="BX41" s="9"/>
      <c r="BY41" s="9"/>
    </row>
    <row r="42" spans="1:77" x14ac:dyDescent="0.3">
      <c r="A42" s="18">
        <f t="shared" si="4"/>
        <v>37</v>
      </c>
      <c r="B42" s="26"/>
      <c r="C42" s="19" t="str">
        <f>IF(B42="","",VLOOKUP($B42,RallyBook!$A$2:$J$144,2,FALSE))</f>
        <v/>
      </c>
      <c r="D42" s="20" t="str">
        <f>IF(B42="","",VLOOKUP($B42,RallyBook!$A$2:$J$144,10,FALSE))</f>
        <v/>
      </c>
      <c r="E42" s="20" t="str">
        <f t="shared" si="11"/>
        <v/>
      </c>
      <c r="F42" s="20" t="str">
        <f t="shared" si="7"/>
        <v/>
      </c>
      <c r="G42" s="20" t="str">
        <f t="shared" si="8"/>
        <v/>
      </c>
      <c r="H42" s="20" t="str">
        <f t="shared" si="9"/>
        <v/>
      </c>
      <c r="K42" s="1">
        <v>37</v>
      </c>
      <c r="L42" s="1" t="str">
        <f t="shared" si="10"/>
        <v/>
      </c>
      <c r="M42" s="1" t="s">
        <v>656</v>
      </c>
      <c r="N42" s="1" t="str">
        <f>IF(L42="STICK",0,IF(M42="Approved",IF(LEFT(L42,1)="P",0,IF(L42="","",VLOOKUP(L42,RallyBook!$A$2:J$144,10,FALSE))),0))</f>
        <v/>
      </c>
      <c r="O42" s="1">
        <f>IF(M42="Approved",IF(LEFT(L42,1)&lt;&gt;"P",0,IF(L42="","",VLOOKUP(L42,RallyBook!$A$2:$J$144,10,FALSE))),0)</f>
        <v>0</v>
      </c>
      <c r="P42" s="1">
        <f t="shared" si="3"/>
        <v>0</v>
      </c>
      <c r="Q42" s="1">
        <f t="shared" si="6"/>
        <v>0</v>
      </c>
      <c r="R42" s="1">
        <f>SUM(Q$6:$Q42)</f>
        <v>0</v>
      </c>
      <c r="BQ42" s="9"/>
      <c r="BR42" s="9"/>
      <c r="BS42" s="9"/>
      <c r="BT42" s="9"/>
      <c r="BU42" s="9"/>
      <c r="BV42" s="9"/>
      <c r="BW42" s="9"/>
      <c r="BX42" s="9"/>
      <c r="BY42" s="9"/>
    </row>
    <row r="43" spans="1:77" x14ac:dyDescent="0.3">
      <c r="A43" s="18">
        <f t="shared" si="4"/>
        <v>38</v>
      </c>
      <c r="B43" s="26"/>
      <c r="C43" s="19" t="str">
        <f>IF(B43="","",VLOOKUP($B43,RallyBook!$A$2:$J$144,2,FALSE))</f>
        <v/>
      </c>
      <c r="D43" s="20" t="str">
        <f>IF(B43="","",VLOOKUP($B43,RallyBook!$A$2:$J$144,10,FALSE))</f>
        <v/>
      </c>
      <c r="E43" s="20" t="str">
        <f t="shared" si="11"/>
        <v/>
      </c>
      <c r="F43" s="20" t="str">
        <f t="shared" si="7"/>
        <v/>
      </c>
      <c r="G43" s="20" t="str">
        <f t="shared" si="8"/>
        <v/>
      </c>
      <c r="H43" s="20" t="str">
        <f t="shared" si="9"/>
        <v/>
      </c>
      <c r="K43" s="1">
        <v>38</v>
      </c>
      <c r="L43" s="1" t="str">
        <f t="shared" si="10"/>
        <v/>
      </c>
      <c r="M43" s="1" t="s">
        <v>656</v>
      </c>
      <c r="N43" s="1" t="str">
        <f>IF(L43="STICK",0,IF(M43="Approved",IF(LEFT(L43,1)="P",0,IF(L43="","",VLOOKUP(L43,RallyBook!$A$2:J$144,10,FALSE))),0))</f>
        <v/>
      </c>
      <c r="O43" s="1">
        <f>IF(M43="Approved",IF(LEFT(L43,1)&lt;&gt;"P",0,IF(L43="","",VLOOKUP(L43,RallyBook!$A$2:$J$144,10,FALSE))),0)</f>
        <v>0</v>
      </c>
      <c r="P43" s="1">
        <f t="shared" si="3"/>
        <v>0</v>
      </c>
      <c r="Q43" s="1">
        <f t="shared" si="6"/>
        <v>0</v>
      </c>
      <c r="R43" s="1">
        <f>SUM(Q$6:$Q43)</f>
        <v>0</v>
      </c>
      <c r="BQ43" s="9"/>
      <c r="BR43" s="9"/>
      <c r="BS43" s="9"/>
      <c r="BT43" s="9"/>
      <c r="BU43" s="9"/>
      <c r="BV43" s="9"/>
      <c r="BW43" s="9"/>
      <c r="BX43" s="9"/>
      <c r="BY43" s="9"/>
    </row>
    <row r="44" spans="1:77" x14ac:dyDescent="0.3">
      <c r="A44" s="18">
        <f t="shared" si="4"/>
        <v>39</v>
      </c>
      <c r="B44" s="26"/>
      <c r="C44" s="19" t="str">
        <f>IF(B44="","",VLOOKUP($B44,RallyBook!$A$2:$J$144,2,FALSE))</f>
        <v/>
      </c>
      <c r="D44" s="20" t="str">
        <f>IF(B44="","",VLOOKUP($B44,RallyBook!$A$2:$J$144,10,FALSE))</f>
        <v/>
      </c>
      <c r="E44" s="20" t="str">
        <f t="shared" si="11"/>
        <v/>
      </c>
      <c r="F44" s="20" t="str">
        <f t="shared" si="7"/>
        <v/>
      </c>
      <c r="G44" s="20" t="str">
        <f t="shared" si="8"/>
        <v/>
      </c>
      <c r="H44" s="20" t="str">
        <f t="shared" si="9"/>
        <v/>
      </c>
      <c r="K44" s="1">
        <v>39</v>
      </c>
      <c r="L44" s="1" t="str">
        <f t="shared" si="10"/>
        <v/>
      </c>
      <c r="M44" s="1" t="s">
        <v>656</v>
      </c>
      <c r="N44" s="1" t="str">
        <f>IF(L44="STICK",0,IF(M44="Approved",IF(LEFT(L44,1)="P",0,IF(L44="","",VLOOKUP(L44,RallyBook!$A$2:J$144,10,FALSE))),0))</f>
        <v/>
      </c>
      <c r="O44" s="1">
        <f>IF(M44="Approved",IF(LEFT(L44,1)&lt;&gt;"P",0,IF(L44="","",VLOOKUP(L44,RallyBook!$A$2:$J$144,10,FALSE))),0)</f>
        <v>0</v>
      </c>
      <c r="P44" s="1">
        <f t="shared" si="3"/>
        <v>0</v>
      </c>
      <c r="Q44" s="1">
        <f t="shared" si="6"/>
        <v>0</v>
      </c>
      <c r="R44" s="1">
        <f>SUM(Q$6:$Q44)</f>
        <v>0</v>
      </c>
      <c r="BQ44" s="9"/>
      <c r="BR44" s="9"/>
      <c r="BS44" s="9"/>
      <c r="BT44" s="9"/>
      <c r="BU44" s="9"/>
      <c r="BV44" s="9"/>
      <c r="BW44" s="9"/>
      <c r="BX44" s="9"/>
      <c r="BY44" s="9"/>
    </row>
    <row r="45" spans="1:77" x14ac:dyDescent="0.3">
      <c r="A45" s="18">
        <f t="shared" si="4"/>
        <v>40</v>
      </c>
      <c r="B45" s="26"/>
      <c r="C45" s="19" t="str">
        <f>IF(B45="","",VLOOKUP($B45,RallyBook!$A$2:$J$144,2,FALSE))</f>
        <v/>
      </c>
      <c r="D45" s="20" t="str">
        <f>IF(B45="","",VLOOKUP($B45,RallyBook!$A$2:$J$144,10,FALSE))</f>
        <v/>
      </c>
      <c r="E45" s="20" t="str">
        <f t="shared" si="11"/>
        <v/>
      </c>
      <c r="F45" s="20" t="str">
        <f t="shared" si="7"/>
        <v/>
      </c>
      <c r="G45" s="20" t="str">
        <f t="shared" si="8"/>
        <v/>
      </c>
      <c r="H45" s="20" t="str">
        <f t="shared" si="9"/>
        <v/>
      </c>
      <c r="K45" s="1">
        <v>40</v>
      </c>
      <c r="L45" s="1" t="str">
        <f t="shared" si="10"/>
        <v/>
      </c>
      <c r="M45" s="1" t="s">
        <v>656</v>
      </c>
      <c r="N45" s="1" t="str">
        <f>IF(L45="STICK",0,IF(M45="Approved",IF(LEFT(L45,1)="P",0,IF(L45="","",VLOOKUP(L45,RallyBook!$A$2:J$144,10,FALSE))),0))</f>
        <v/>
      </c>
      <c r="O45" s="1">
        <f>IF(M45="Approved",IF(LEFT(L45,1)&lt;&gt;"P",0,IF(L45="","",VLOOKUP(L45,RallyBook!$A$2:$J$144,10,FALSE))),0)</f>
        <v>0</v>
      </c>
      <c r="P45" s="1">
        <f t="shared" si="3"/>
        <v>0</v>
      </c>
      <c r="Q45" s="1">
        <f t="shared" si="6"/>
        <v>0</v>
      </c>
      <c r="R45" s="1">
        <f>SUM(Q$6:$Q45)</f>
        <v>0</v>
      </c>
      <c r="BQ45" s="9"/>
      <c r="BR45" s="9"/>
      <c r="BS45" s="9"/>
      <c r="BT45" s="9"/>
      <c r="BU45" s="9"/>
      <c r="BV45" s="9"/>
      <c r="BW45" s="9"/>
      <c r="BX45" s="9"/>
      <c r="BY45" s="9"/>
    </row>
    <row r="46" spans="1:77" x14ac:dyDescent="0.3">
      <c r="A46" s="18">
        <f t="shared" si="4"/>
        <v>41</v>
      </c>
      <c r="B46" s="26"/>
      <c r="C46" s="19" t="str">
        <f>IF(B46="","",VLOOKUP($B46,RallyBook!$A$2:$J$144,2,FALSE))</f>
        <v/>
      </c>
      <c r="D46" s="20" t="str">
        <f>IF(B46="","",VLOOKUP($B46,RallyBook!$A$2:$J$144,10,FALSE))</f>
        <v/>
      </c>
      <c r="E46" s="20" t="str">
        <f t="shared" si="11"/>
        <v/>
      </c>
      <c r="F46" s="20" t="str">
        <f t="shared" si="7"/>
        <v/>
      </c>
      <c r="G46" s="20" t="str">
        <f t="shared" si="8"/>
        <v/>
      </c>
      <c r="H46" s="20" t="str">
        <f t="shared" si="9"/>
        <v/>
      </c>
      <c r="K46" s="1">
        <v>41</v>
      </c>
      <c r="L46" s="1" t="str">
        <f t="shared" si="10"/>
        <v/>
      </c>
      <c r="M46" s="1" t="s">
        <v>656</v>
      </c>
      <c r="N46" s="1" t="str">
        <f>IF(L46="STICK",0,IF(M46="Approved",IF(LEFT(L46,1)="P",0,IF(L46="","",VLOOKUP(L46,RallyBook!$A$2:J$144,10,FALSE))),0))</f>
        <v/>
      </c>
      <c r="O46" s="1">
        <f>IF(M46="Approved",IF(LEFT(L46,1)&lt;&gt;"P",0,IF(L46="","",VLOOKUP(L46,RallyBook!$A$2:$J$144,10,FALSE))),0)</f>
        <v>0</v>
      </c>
      <c r="P46" s="1">
        <f t="shared" si="3"/>
        <v>0</v>
      </c>
      <c r="Q46" s="1">
        <f t="shared" si="6"/>
        <v>0</v>
      </c>
      <c r="R46" s="1">
        <f>SUM(Q$6:$Q46)</f>
        <v>0</v>
      </c>
      <c r="BQ46" s="9"/>
      <c r="BR46" s="9"/>
      <c r="BS46" s="9"/>
      <c r="BT46" s="9"/>
      <c r="BU46" s="9"/>
      <c r="BV46" s="9"/>
      <c r="BW46" s="9"/>
      <c r="BX46" s="9"/>
      <c r="BY46" s="9"/>
    </row>
    <row r="47" spans="1:77" x14ac:dyDescent="0.3">
      <c r="A47" s="18">
        <f t="shared" si="4"/>
        <v>42</v>
      </c>
      <c r="B47" s="26"/>
      <c r="C47" s="19" t="str">
        <f>IF(B47="","",VLOOKUP($B47,RallyBook!$A$2:$J$144,2,FALSE))</f>
        <v/>
      </c>
      <c r="D47" s="20" t="str">
        <f>IF(B47="","",VLOOKUP($B47,RallyBook!$A$2:$J$144,10,FALSE))</f>
        <v/>
      </c>
      <c r="E47" s="20" t="str">
        <f t="shared" si="11"/>
        <v/>
      </c>
      <c r="F47" s="20" t="str">
        <f t="shared" si="7"/>
        <v/>
      </c>
      <c r="G47" s="20" t="str">
        <f t="shared" si="8"/>
        <v/>
      </c>
      <c r="H47" s="20" t="str">
        <f t="shared" si="9"/>
        <v/>
      </c>
      <c r="K47" s="1">
        <v>42</v>
      </c>
      <c r="L47" s="1" t="str">
        <f t="shared" si="10"/>
        <v/>
      </c>
      <c r="M47" s="1" t="s">
        <v>656</v>
      </c>
      <c r="N47" s="1" t="str">
        <f>IF(L47="STICK",0,IF(M47="Approved",IF(LEFT(L47,1)="P",0,IF(L47="","",VLOOKUP(L47,RallyBook!$A$2:J$144,10,FALSE))),0))</f>
        <v/>
      </c>
      <c r="O47" s="1">
        <f>IF(M47="Approved",IF(LEFT(L47,1)&lt;&gt;"P",0,IF(L47="","",VLOOKUP(L47,RallyBook!$A$2:$J$144,10,FALSE))),0)</f>
        <v>0</v>
      </c>
      <c r="P47" s="1">
        <f t="shared" si="3"/>
        <v>0</v>
      </c>
      <c r="Q47" s="1">
        <f t="shared" si="6"/>
        <v>0</v>
      </c>
      <c r="R47" s="1">
        <f>SUM(Q$6:$Q47)</f>
        <v>0</v>
      </c>
      <c r="BQ47" s="9"/>
      <c r="BR47" s="9"/>
      <c r="BS47" s="9"/>
      <c r="BT47" s="9"/>
      <c r="BU47" s="9"/>
      <c r="BV47" s="9"/>
      <c r="BW47" s="9"/>
      <c r="BX47" s="9"/>
      <c r="BY47" s="9"/>
    </row>
    <row r="48" spans="1:77" x14ac:dyDescent="0.3">
      <c r="A48" s="18">
        <f t="shared" si="4"/>
        <v>43</v>
      </c>
      <c r="B48" s="26"/>
      <c r="C48" s="19" t="str">
        <f>IF(B48="","",VLOOKUP($B48,RallyBook!$A$2:$J$144,2,FALSE))</f>
        <v/>
      </c>
      <c r="D48" s="20" t="str">
        <f>IF(B48="","",VLOOKUP($B48,RallyBook!$A$2:$J$144,10,FALSE))</f>
        <v/>
      </c>
      <c r="E48" s="20" t="str">
        <f t="shared" si="11"/>
        <v/>
      </c>
      <c r="F48" s="20" t="str">
        <f t="shared" si="7"/>
        <v/>
      </c>
      <c r="G48" s="20" t="str">
        <f t="shared" si="8"/>
        <v/>
      </c>
      <c r="H48" s="20" t="str">
        <f t="shared" si="9"/>
        <v/>
      </c>
      <c r="K48" s="1">
        <v>43</v>
      </c>
      <c r="L48" s="1" t="str">
        <f t="shared" si="10"/>
        <v/>
      </c>
      <c r="M48" s="1" t="s">
        <v>656</v>
      </c>
      <c r="N48" s="1" t="str">
        <f>IF(L48="STICK",0,IF(M48="Approved",IF(LEFT(L48,1)="P",0,IF(L48="","",VLOOKUP(L48,RallyBook!$A$2:J$144,10,FALSE))),0))</f>
        <v/>
      </c>
      <c r="O48" s="1">
        <f>IF(M48="Approved",IF(LEFT(L48,1)&lt;&gt;"P",0,IF(L48="","",VLOOKUP(L48,RallyBook!$A$2:$J$144,10,FALSE))),0)</f>
        <v>0</v>
      </c>
      <c r="P48" s="1">
        <f t="shared" si="3"/>
        <v>0</v>
      </c>
      <c r="Q48" s="1">
        <f t="shared" si="6"/>
        <v>0</v>
      </c>
      <c r="R48" s="1">
        <f>SUM(Q$6:$Q48)</f>
        <v>0</v>
      </c>
      <c r="BQ48" s="9"/>
      <c r="BR48" s="9"/>
      <c r="BS48" s="9"/>
      <c r="BT48" s="9"/>
      <c r="BU48" s="9"/>
      <c r="BV48" s="9"/>
      <c r="BW48" s="9"/>
      <c r="BX48" s="9"/>
      <c r="BY48" s="9"/>
    </row>
    <row r="49" spans="1:77" x14ac:dyDescent="0.3">
      <c r="A49" s="18">
        <f t="shared" si="4"/>
        <v>44</v>
      </c>
      <c r="B49" s="26"/>
      <c r="C49" s="19" t="str">
        <f>IF(B49="","",VLOOKUP($B49,RallyBook!$A$2:$J$144,2,FALSE))</f>
        <v/>
      </c>
      <c r="D49" s="20" t="str">
        <f>IF(B49="","",VLOOKUP($B49,RallyBook!$A$2:$J$144,10,FALSE))</f>
        <v/>
      </c>
      <c r="E49" s="20" t="str">
        <f t="shared" si="11"/>
        <v/>
      </c>
      <c r="F49" s="20" t="str">
        <f t="shared" si="7"/>
        <v/>
      </c>
      <c r="G49" s="20" t="str">
        <f t="shared" si="8"/>
        <v/>
      </c>
      <c r="H49" s="20" t="str">
        <f t="shared" si="9"/>
        <v/>
      </c>
      <c r="K49" s="1">
        <v>44</v>
      </c>
      <c r="L49" s="1" t="str">
        <f t="shared" si="10"/>
        <v/>
      </c>
      <c r="M49" s="1" t="s">
        <v>656</v>
      </c>
      <c r="N49" s="1" t="str">
        <f>IF(L49="STICK",0,IF(M49="Approved",IF(LEFT(L49,1)="P",0,IF(L49="","",VLOOKUP(L49,RallyBook!$A$2:J$144,10,FALSE))),0))</f>
        <v/>
      </c>
      <c r="O49" s="1">
        <f>IF(M49="Approved",IF(LEFT(L49,1)&lt;&gt;"P",0,IF(L49="","",VLOOKUP(L49,RallyBook!$A$2:$J$144,10,FALSE))),0)</f>
        <v>0</v>
      </c>
      <c r="P49" s="1">
        <f t="shared" si="3"/>
        <v>0</v>
      </c>
      <c r="Q49" s="1">
        <f t="shared" si="6"/>
        <v>0</v>
      </c>
      <c r="R49" s="1">
        <f>SUM(Q$6:$Q49)</f>
        <v>0</v>
      </c>
      <c r="BQ49" s="9"/>
      <c r="BR49" s="9"/>
      <c r="BS49" s="9"/>
      <c r="BT49" s="9"/>
      <c r="BU49" s="9"/>
      <c r="BV49" s="9"/>
      <c r="BW49" s="9"/>
      <c r="BX49" s="9"/>
      <c r="BY49" s="9"/>
    </row>
    <row r="50" spans="1:77" x14ac:dyDescent="0.3">
      <c r="A50" s="18">
        <f t="shared" si="4"/>
        <v>45</v>
      </c>
      <c r="B50" s="26"/>
      <c r="C50" s="19" t="str">
        <f>IF(B50="","",VLOOKUP($B50,RallyBook!$A$2:$J$144,2,FALSE))</f>
        <v/>
      </c>
      <c r="D50" s="20" t="str">
        <f>IF(B50="","",VLOOKUP($B50,RallyBook!$A$2:$J$144,10,FALSE))</f>
        <v/>
      </c>
      <c r="E50" s="20" t="str">
        <f t="shared" si="11"/>
        <v/>
      </c>
      <c r="F50" s="20" t="str">
        <f t="shared" si="7"/>
        <v/>
      </c>
      <c r="G50" s="20" t="str">
        <f t="shared" si="8"/>
        <v/>
      </c>
      <c r="H50" s="20" t="str">
        <f t="shared" si="9"/>
        <v/>
      </c>
      <c r="K50" s="1">
        <v>45</v>
      </c>
      <c r="L50" s="1" t="str">
        <f t="shared" si="10"/>
        <v/>
      </c>
      <c r="M50" s="1" t="s">
        <v>656</v>
      </c>
      <c r="N50" s="1" t="str">
        <f>IF(L50="STICK",0,IF(M50="Approved",IF(LEFT(L50,1)="P",0,IF(L50="","",VLOOKUP(L50,RallyBook!$A$2:J$144,10,FALSE))),0))</f>
        <v/>
      </c>
      <c r="O50" s="1">
        <f>IF(M50="Approved",IF(LEFT(L50,1)&lt;&gt;"P",0,IF(L50="","",VLOOKUP(L50,RallyBook!$A$2:$J$144,10,FALSE))),0)</f>
        <v>0</v>
      </c>
      <c r="P50" s="1">
        <f t="shared" si="3"/>
        <v>0</v>
      </c>
      <c r="Q50" s="1">
        <f t="shared" si="6"/>
        <v>0</v>
      </c>
      <c r="R50" s="1">
        <f>SUM(Q$6:$Q50)</f>
        <v>0</v>
      </c>
      <c r="BQ50" s="9"/>
      <c r="BR50" s="9"/>
      <c r="BS50" s="9"/>
      <c r="BT50" s="9"/>
      <c r="BU50" s="9"/>
      <c r="BV50" s="9"/>
      <c r="BW50" s="9"/>
      <c r="BX50" s="9"/>
      <c r="BY50" s="9"/>
    </row>
    <row r="51" spans="1:77" x14ac:dyDescent="0.3">
      <c r="A51" s="18">
        <f t="shared" si="4"/>
        <v>46</v>
      </c>
      <c r="B51" s="26"/>
      <c r="C51" s="19" t="str">
        <f>IF(B51="","",VLOOKUP($B51,RallyBook!$A$2:$J$144,2,FALSE))</f>
        <v/>
      </c>
      <c r="D51" s="20" t="str">
        <f>IF(B51="","",VLOOKUP($B51,RallyBook!$A$2:$J$144,10,FALSE))</f>
        <v/>
      </c>
      <c r="E51" s="20" t="str">
        <f t="shared" si="11"/>
        <v/>
      </c>
      <c r="F51" s="20" t="str">
        <f t="shared" si="7"/>
        <v/>
      </c>
      <c r="G51" s="20" t="str">
        <f t="shared" si="8"/>
        <v/>
      </c>
      <c r="H51" s="20" t="str">
        <f t="shared" si="9"/>
        <v/>
      </c>
      <c r="K51" s="1">
        <v>46</v>
      </c>
      <c r="L51" s="1" t="str">
        <f t="shared" si="10"/>
        <v/>
      </c>
      <c r="M51" s="1" t="s">
        <v>656</v>
      </c>
      <c r="N51" s="1" t="str">
        <f>IF(L51="STICK",0,IF(M51="Approved",IF(LEFT(L51,1)="P",0,IF(L51="","",VLOOKUP(L51,RallyBook!$A$2:J$144,10,FALSE))),0))</f>
        <v/>
      </c>
      <c r="O51" s="1">
        <f>IF(M51="Approved",IF(LEFT(L51,1)&lt;&gt;"P",0,IF(L51="","",VLOOKUP(L51,RallyBook!$A$2:$J$144,10,FALSE))),0)</f>
        <v>0</v>
      </c>
      <c r="P51" s="1">
        <f t="shared" si="3"/>
        <v>0</v>
      </c>
      <c r="Q51" s="1">
        <f t="shared" si="6"/>
        <v>0</v>
      </c>
      <c r="R51" s="1">
        <f>SUM(Q$6:$Q51)</f>
        <v>0</v>
      </c>
      <c r="BQ51" s="9"/>
      <c r="BR51" s="9"/>
      <c r="BS51" s="9"/>
      <c r="BT51" s="9"/>
      <c r="BU51" s="9"/>
      <c r="BV51" s="9"/>
      <c r="BW51" s="9"/>
      <c r="BX51" s="9"/>
      <c r="BY51" s="9"/>
    </row>
    <row r="52" spans="1:77" x14ac:dyDescent="0.3">
      <c r="A52" s="18">
        <f t="shared" si="4"/>
        <v>47</v>
      </c>
      <c r="B52" s="26"/>
      <c r="C52" s="19" t="str">
        <f>IF(B52="","",VLOOKUP($B52,RallyBook!$A$2:$J$144,2,FALSE))</f>
        <v/>
      </c>
      <c r="D52" s="20" t="str">
        <f>IF(B52="","",VLOOKUP($B52,RallyBook!$A$2:$J$144,10,FALSE))</f>
        <v/>
      </c>
      <c r="E52" s="20" t="str">
        <f t="shared" si="11"/>
        <v/>
      </c>
      <c r="F52" s="20" t="str">
        <f t="shared" si="7"/>
        <v/>
      </c>
      <c r="G52" s="20" t="str">
        <f t="shared" si="8"/>
        <v/>
      </c>
      <c r="H52" s="20" t="str">
        <f t="shared" si="9"/>
        <v/>
      </c>
      <c r="K52" s="1">
        <v>47</v>
      </c>
      <c r="L52" s="1" t="str">
        <f t="shared" si="10"/>
        <v/>
      </c>
      <c r="M52" s="1" t="s">
        <v>656</v>
      </c>
      <c r="N52" s="1" t="str">
        <f>IF(L52="STICK",0,IF(M52="Approved",IF(LEFT(L52,1)="P",0,IF(L52="","",VLOOKUP(L52,RallyBook!$A$2:J$144,10,FALSE))),0))</f>
        <v/>
      </c>
      <c r="O52" s="1">
        <f>IF(M52="Approved",IF(LEFT(L52,1)&lt;&gt;"P",0,IF(L52="","",VLOOKUP(L52,RallyBook!$A$2:$J$144,10,FALSE))),0)</f>
        <v>0</v>
      </c>
      <c r="P52" s="1">
        <f t="shared" si="3"/>
        <v>0</v>
      </c>
      <c r="Q52" s="1">
        <f t="shared" si="6"/>
        <v>0</v>
      </c>
      <c r="R52" s="1">
        <f>SUM(Q$6:$Q52)</f>
        <v>0</v>
      </c>
      <c r="BQ52" s="9"/>
      <c r="BR52" s="9"/>
      <c r="BS52" s="9"/>
      <c r="BT52" s="9"/>
      <c r="BU52" s="9"/>
      <c r="BV52" s="9"/>
      <c r="BW52" s="9"/>
      <c r="BX52" s="9"/>
      <c r="BY52" s="9"/>
    </row>
    <row r="53" spans="1:77" x14ac:dyDescent="0.3">
      <c r="A53" s="18">
        <f t="shared" si="4"/>
        <v>48</v>
      </c>
      <c r="B53" s="26"/>
      <c r="C53" s="19" t="str">
        <f>IF(B53="","",VLOOKUP($B53,RallyBook!$A$2:$J$144,2,FALSE))</f>
        <v/>
      </c>
      <c r="D53" s="20" t="str">
        <f>IF(B53="","",VLOOKUP($B53,RallyBook!$A$2:$J$144,10,FALSE))</f>
        <v/>
      </c>
      <c r="E53" s="20" t="str">
        <f t="shared" si="11"/>
        <v/>
      </c>
      <c r="F53" s="20" t="str">
        <f t="shared" si="7"/>
        <v/>
      </c>
      <c r="G53" s="20" t="str">
        <f t="shared" si="8"/>
        <v/>
      </c>
      <c r="H53" s="20" t="str">
        <f t="shared" si="9"/>
        <v/>
      </c>
      <c r="K53" s="1">
        <v>48</v>
      </c>
      <c r="L53" s="1" t="str">
        <f t="shared" si="10"/>
        <v/>
      </c>
      <c r="M53" s="1" t="s">
        <v>656</v>
      </c>
      <c r="N53" s="1" t="str">
        <f>IF(L53="STICK",0,IF(M53="Approved",IF(LEFT(L53,1)="P",0,IF(L53="","",VLOOKUP(L53,RallyBook!$A$2:J$144,10,FALSE))),0))</f>
        <v/>
      </c>
      <c r="O53" s="1">
        <f>IF(M53="Approved",IF(LEFT(L53,1)&lt;&gt;"P",0,IF(L53="","",VLOOKUP(L53,RallyBook!$A$2:$J$144,10,FALSE))),0)</f>
        <v>0</v>
      </c>
      <c r="P53" s="1">
        <f t="shared" si="3"/>
        <v>0</v>
      </c>
      <c r="Q53" s="1">
        <f t="shared" si="6"/>
        <v>0</v>
      </c>
      <c r="R53" s="1">
        <f>SUM(Q$6:$Q53)</f>
        <v>0</v>
      </c>
      <c r="BQ53" s="9"/>
      <c r="BR53" s="9"/>
      <c r="BS53" s="9"/>
      <c r="BT53" s="9"/>
      <c r="BU53" s="9"/>
      <c r="BV53" s="9"/>
      <c r="BW53" s="9"/>
      <c r="BX53" s="9"/>
      <c r="BY53" s="9"/>
    </row>
    <row r="54" spans="1:77" x14ac:dyDescent="0.3">
      <c r="A54" s="18">
        <f t="shared" si="4"/>
        <v>49</v>
      </c>
      <c r="B54" s="26"/>
      <c r="C54" s="19" t="str">
        <f>IF(B54="","",VLOOKUP($B54,RallyBook!$A$2:$J$144,2,FALSE))</f>
        <v/>
      </c>
      <c r="D54" s="20" t="str">
        <f>IF(B54="","",VLOOKUP($B54,RallyBook!$A$2:$J$144,10,FALSE))</f>
        <v/>
      </c>
      <c r="E54" s="20" t="str">
        <f t="shared" si="11"/>
        <v/>
      </c>
      <c r="F54" s="20" t="str">
        <f t="shared" si="7"/>
        <v/>
      </c>
      <c r="G54" s="20" t="str">
        <f t="shared" si="8"/>
        <v/>
      </c>
      <c r="H54" s="20" t="str">
        <f t="shared" si="9"/>
        <v/>
      </c>
      <c r="K54" s="1">
        <v>49</v>
      </c>
      <c r="L54" s="1" t="str">
        <f t="shared" si="10"/>
        <v/>
      </c>
      <c r="M54" s="1" t="s">
        <v>656</v>
      </c>
      <c r="N54" s="1" t="str">
        <f>IF(L54="STICK",0,IF(M54="Approved",IF(LEFT(L54,1)="P",0,IF(L54="","",VLOOKUP(L54,RallyBook!$A$2:J$144,10,FALSE))),0))</f>
        <v/>
      </c>
      <c r="O54" s="1">
        <f>IF(M54="Approved",IF(LEFT(L54,1)&lt;&gt;"P",0,IF(L54="","",VLOOKUP(L54,RallyBook!$A$2:$J$144,10,FALSE))),0)</f>
        <v>0</v>
      </c>
      <c r="P54" s="1">
        <f t="shared" si="3"/>
        <v>0</v>
      </c>
      <c r="Q54" s="1">
        <f t="shared" si="6"/>
        <v>0</v>
      </c>
      <c r="R54" s="1">
        <f>SUM(Q$6:$Q54)</f>
        <v>0</v>
      </c>
      <c r="BQ54" s="9"/>
      <c r="BR54" s="9"/>
      <c r="BS54" s="9"/>
      <c r="BT54" s="9"/>
      <c r="BU54" s="9"/>
      <c r="BV54" s="9"/>
      <c r="BW54" s="9"/>
      <c r="BX54" s="9"/>
      <c r="BY54" s="9"/>
    </row>
    <row r="55" spans="1:77" x14ac:dyDescent="0.3">
      <c r="A55" s="18">
        <f t="shared" si="4"/>
        <v>50</v>
      </c>
      <c r="B55" s="26"/>
      <c r="C55" s="19" t="str">
        <f>IF(B55="","",VLOOKUP($B55,RallyBook!$A$2:$J$144,2,FALSE))</f>
        <v/>
      </c>
      <c r="D55" s="20" t="str">
        <f>IF(B55="","",VLOOKUP($B55,RallyBook!$A$2:$J$144,10,FALSE))</f>
        <v/>
      </c>
      <c r="E55" s="20" t="str">
        <f t="shared" si="11"/>
        <v/>
      </c>
      <c r="F55" s="20" t="str">
        <f t="shared" si="7"/>
        <v/>
      </c>
      <c r="G55" s="20" t="str">
        <f t="shared" si="8"/>
        <v/>
      </c>
      <c r="H55" s="20" t="str">
        <f t="shared" si="9"/>
        <v/>
      </c>
      <c r="K55" s="1">
        <v>50</v>
      </c>
      <c r="L55" s="1" t="str">
        <f t="shared" si="10"/>
        <v/>
      </c>
      <c r="M55" s="1" t="s">
        <v>656</v>
      </c>
      <c r="N55" s="1" t="str">
        <f>IF(L55="STICK",0,IF(M55="Approved",IF(LEFT(L55,1)="P",0,IF(L55="","",VLOOKUP(L55,RallyBook!$A$2:J$144,10,FALSE))),0))</f>
        <v/>
      </c>
      <c r="O55" s="1">
        <f>IF(M55="Approved",IF(LEFT(L55,1)&lt;&gt;"P",0,IF(L55="","",VLOOKUP(L55,RallyBook!$A$2:$J$144,10,FALSE))),0)</f>
        <v>0</v>
      </c>
      <c r="P55" s="1">
        <f t="shared" si="3"/>
        <v>0</v>
      </c>
      <c r="Q55" s="1">
        <f t="shared" si="6"/>
        <v>0</v>
      </c>
      <c r="R55" s="1">
        <f>SUM(Q$6:$Q55)</f>
        <v>0</v>
      </c>
      <c r="BQ55" s="9"/>
      <c r="BR55" s="9"/>
      <c r="BS55" s="9"/>
      <c r="BT55" s="9"/>
      <c r="BU55" s="9"/>
      <c r="BV55" s="9"/>
      <c r="BW55" s="9"/>
      <c r="BX55" s="9"/>
      <c r="BY55" s="9"/>
    </row>
    <row r="56" spans="1:77" x14ac:dyDescent="0.3">
      <c r="A56" s="18">
        <f t="shared" si="4"/>
        <v>51</v>
      </c>
      <c r="B56" s="26"/>
      <c r="C56" s="19" t="str">
        <f>IF(B56="","",VLOOKUP($B56,RallyBook!$A$2:$J$144,2,FALSE))</f>
        <v/>
      </c>
      <c r="D56" s="20" t="str">
        <f>IF(B56="","",VLOOKUP($B56,RallyBook!$A$2:$J$144,10,FALSE))</f>
        <v/>
      </c>
      <c r="E56" s="20" t="str">
        <f t="shared" si="11"/>
        <v/>
      </c>
      <c r="F56" s="20" t="str">
        <f t="shared" si="7"/>
        <v/>
      </c>
      <c r="G56" s="20" t="str">
        <f t="shared" si="8"/>
        <v/>
      </c>
      <c r="H56" s="20" t="str">
        <f t="shared" si="9"/>
        <v/>
      </c>
      <c r="K56" s="1">
        <v>51</v>
      </c>
      <c r="L56" s="1" t="str">
        <f t="shared" si="10"/>
        <v/>
      </c>
      <c r="M56" s="1" t="s">
        <v>656</v>
      </c>
      <c r="N56" s="1" t="str">
        <f>IF(L56="STICK",0,IF(M56="Approved",IF(LEFT(L56,1)="P",0,IF(L56="","",VLOOKUP(L56,RallyBook!$A$2:J$144,10,FALSE))),0))</f>
        <v/>
      </c>
      <c r="O56" s="1">
        <f>IF(M56="Approved",IF(LEFT(L56,1)&lt;&gt;"P",0,IF(L56="","",VLOOKUP(L56,RallyBook!$A$2:$J$144,10,FALSE))),0)</f>
        <v>0</v>
      </c>
      <c r="P56" s="1">
        <f t="shared" si="3"/>
        <v>0</v>
      </c>
      <c r="Q56" s="1">
        <f t="shared" si="6"/>
        <v>0</v>
      </c>
      <c r="R56" s="1">
        <f>SUM(Q$6:$Q56)</f>
        <v>0</v>
      </c>
      <c r="BQ56" s="9"/>
      <c r="BR56" s="9"/>
      <c r="BS56" s="9"/>
      <c r="BT56" s="9"/>
      <c r="BU56" s="9"/>
      <c r="BV56" s="9"/>
      <c r="BW56" s="9"/>
      <c r="BX56" s="9"/>
      <c r="BY56" s="9"/>
    </row>
    <row r="57" spans="1:77" x14ac:dyDescent="0.3">
      <c r="A57" s="18">
        <f t="shared" si="4"/>
        <v>52</v>
      </c>
      <c r="B57" s="26"/>
      <c r="C57" s="19" t="str">
        <f>IF(B57="","",VLOOKUP($B57,RallyBook!$A$2:$J$144,2,FALSE))</f>
        <v/>
      </c>
      <c r="D57" s="20" t="str">
        <f>IF(B57="","",VLOOKUP($B57,RallyBook!$A$2:$J$144,10,FALSE))</f>
        <v/>
      </c>
      <c r="E57" s="20" t="str">
        <f t="shared" si="11"/>
        <v/>
      </c>
      <c r="F57" s="20" t="str">
        <f t="shared" si="7"/>
        <v/>
      </c>
      <c r="G57" s="20" t="str">
        <f t="shared" si="8"/>
        <v/>
      </c>
      <c r="H57" s="20" t="str">
        <f t="shared" si="9"/>
        <v/>
      </c>
      <c r="K57" s="1">
        <v>52</v>
      </c>
      <c r="L57" s="1" t="str">
        <f t="shared" si="10"/>
        <v/>
      </c>
      <c r="M57" s="1" t="s">
        <v>656</v>
      </c>
      <c r="N57" s="1" t="str">
        <f>IF(L57="STICK",0,IF(M57="Approved",IF(LEFT(L57,1)="P",0,IF(L57="","",VLOOKUP(L57,RallyBook!$A$2:J$144,10,FALSE))),0))</f>
        <v/>
      </c>
      <c r="O57" s="1">
        <f>IF(M57="Approved",IF(LEFT(L57,1)&lt;&gt;"P",0,IF(L57="","",VLOOKUP(L57,RallyBook!$A$2:$J$144,10,FALSE))),0)</f>
        <v>0</v>
      </c>
      <c r="P57" s="1">
        <f t="shared" si="3"/>
        <v>0</v>
      </c>
      <c r="Q57" s="1">
        <f t="shared" si="6"/>
        <v>0</v>
      </c>
      <c r="R57" s="1">
        <f>SUM(Q$6:$Q57)</f>
        <v>0</v>
      </c>
      <c r="BQ57" s="9"/>
      <c r="BR57" s="9"/>
      <c r="BS57" s="9"/>
      <c r="BT57" s="9"/>
      <c r="BU57" s="9"/>
      <c r="BV57" s="9"/>
      <c r="BW57" s="9"/>
      <c r="BX57" s="9"/>
      <c r="BY57" s="9"/>
    </row>
    <row r="58" spans="1:77" x14ac:dyDescent="0.3">
      <c r="A58" s="18">
        <f t="shared" si="4"/>
        <v>53</v>
      </c>
      <c r="B58" s="26"/>
      <c r="C58" s="19" t="str">
        <f>IF(B58="","",VLOOKUP($B58,RallyBook!$A$2:$J$144,2,FALSE))</f>
        <v/>
      </c>
      <c r="D58" s="20" t="str">
        <f>IF(B58="","",VLOOKUP($B58,RallyBook!$A$2:$J$144,10,FALSE))</f>
        <v/>
      </c>
      <c r="E58" s="20" t="str">
        <f t="shared" si="11"/>
        <v/>
      </c>
      <c r="F58" s="20" t="str">
        <f t="shared" si="7"/>
        <v/>
      </c>
      <c r="G58" s="20" t="str">
        <f t="shared" si="8"/>
        <v/>
      </c>
      <c r="H58" s="20" t="str">
        <f t="shared" si="9"/>
        <v/>
      </c>
      <c r="K58" s="1">
        <v>53</v>
      </c>
      <c r="L58" s="1" t="str">
        <f t="shared" si="10"/>
        <v/>
      </c>
      <c r="M58" s="1" t="s">
        <v>656</v>
      </c>
      <c r="N58" s="1" t="str">
        <f>IF(L58="STICK",0,IF(M58="Approved",IF(LEFT(L58,1)="P",0,IF(L58="","",VLOOKUP(L58,RallyBook!$A$2:J$144,10,FALSE))),0))</f>
        <v/>
      </c>
      <c r="O58" s="1">
        <f>IF(M58="Approved",IF(LEFT(L58,1)&lt;&gt;"P",0,IF(L58="","",VLOOKUP(L58,RallyBook!$A$2:$J$144,10,FALSE))),0)</f>
        <v>0</v>
      </c>
      <c r="P58" s="1">
        <f t="shared" si="3"/>
        <v>0</v>
      </c>
      <c r="Q58" s="1">
        <f t="shared" si="6"/>
        <v>0</v>
      </c>
      <c r="R58" s="1">
        <f>SUM(Q$6:$Q58)</f>
        <v>0</v>
      </c>
      <c r="BQ58" s="9"/>
      <c r="BR58" s="9"/>
      <c r="BS58" s="9"/>
      <c r="BT58" s="9"/>
      <c r="BU58" s="9"/>
      <c r="BV58" s="9"/>
      <c r="BW58" s="9"/>
      <c r="BX58" s="9"/>
      <c r="BY58" s="9"/>
    </row>
    <row r="59" spans="1:77" x14ac:dyDescent="0.3">
      <c r="A59" s="18">
        <f t="shared" si="4"/>
        <v>54</v>
      </c>
      <c r="B59" s="26"/>
      <c r="C59" s="19" t="str">
        <f>IF(B59="","",VLOOKUP($B59,RallyBook!$A$2:$J$144,2,FALSE))</f>
        <v/>
      </c>
      <c r="D59" s="20" t="str">
        <f>IF(B59="","",VLOOKUP($B59,RallyBook!$A$2:$J$144,10,FALSE))</f>
        <v/>
      </c>
      <c r="E59" s="20" t="str">
        <f t="shared" si="11"/>
        <v/>
      </c>
      <c r="F59" s="20" t="str">
        <f t="shared" si="7"/>
        <v/>
      </c>
      <c r="G59" s="20" t="str">
        <f t="shared" si="8"/>
        <v/>
      </c>
      <c r="H59" s="20" t="str">
        <f t="shared" si="9"/>
        <v/>
      </c>
      <c r="K59" s="1">
        <v>54</v>
      </c>
      <c r="L59" s="1" t="str">
        <f t="shared" si="10"/>
        <v/>
      </c>
      <c r="M59" s="1" t="s">
        <v>656</v>
      </c>
      <c r="N59" s="1" t="str">
        <f>IF(L59="STICK",0,IF(M59="Approved",IF(LEFT(L59,1)="P",0,IF(L59="","",VLOOKUP(L59,RallyBook!$A$2:J$144,10,FALSE))),0))</f>
        <v/>
      </c>
      <c r="O59" s="1">
        <f>IF(M59="Approved",IF(LEFT(L59,1)&lt;&gt;"P",0,IF(L59="","",VLOOKUP(L59,RallyBook!$A$2:$J$144,10,FALSE))),0)</f>
        <v>0</v>
      </c>
      <c r="P59" s="1">
        <f t="shared" si="3"/>
        <v>0</v>
      </c>
      <c r="Q59" s="1">
        <f t="shared" si="6"/>
        <v>0</v>
      </c>
      <c r="R59" s="1">
        <f>SUM(Q$6:$Q59)</f>
        <v>0</v>
      </c>
      <c r="BQ59" s="9"/>
      <c r="BR59" s="9"/>
      <c r="BS59" s="9"/>
      <c r="BT59" s="9"/>
      <c r="BU59" s="9"/>
      <c r="BV59" s="9"/>
      <c r="BW59" s="9"/>
      <c r="BX59" s="9"/>
      <c r="BY59" s="9"/>
    </row>
    <row r="60" spans="1:77" x14ac:dyDescent="0.3">
      <c r="A60" s="18">
        <f t="shared" si="4"/>
        <v>55</v>
      </c>
      <c r="B60" s="26"/>
      <c r="C60" s="19" t="str">
        <f>IF(B60="","",VLOOKUP($B60,RallyBook!$A$2:$J$144,2,FALSE))</f>
        <v/>
      </c>
      <c r="D60" s="20" t="str">
        <f>IF(B60="","",VLOOKUP($B60,RallyBook!$A$2:$J$144,10,FALSE))</f>
        <v/>
      </c>
      <c r="E60" s="20" t="str">
        <f t="shared" si="11"/>
        <v/>
      </c>
      <c r="F60" s="20" t="str">
        <f t="shared" si="7"/>
        <v/>
      </c>
      <c r="G60" s="20" t="str">
        <f t="shared" si="8"/>
        <v/>
      </c>
      <c r="H60" s="20" t="str">
        <f t="shared" si="9"/>
        <v/>
      </c>
      <c r="K60" s="1">
        <v>55</v>
      </c>
      <c r="L60" s="1" t="str">
        <f t="shared" si="10"/>
        <v/>
      </c>
      <c r="M60" s="1" t="s">
        <v>656</v>
      </c>
      <c r="N60" s="1" t="str">
        <f>IF(L60="STICK",0,IF(M60="Approved",IF(LEFT(L60,1)="P",0,IF(L60="","",VLOOKUP(L60,RallyBook!$A$2:J$144,10,FALSE))),0))</f>
        <v/>
      </c>
      <c r="O60" s="1">
        <f>IF(M60="Approved",IF(LEFT(L60,1)&lt;&gt;"P",0,IF(L60="","",VLOOKUP(L60,RallyBook!$A$2:$J$144,10,FALSE))),0)</f>
        <v>0</v>
      </c>
      <c r="P60" s="1">
        <f t="shared" si="3"/>
        <v>0</v>
      </c>
      <c r="Q60" s="1">
        <f t="shared" si="6"/>
        <v>0</v>
      </c>
      <c r="R60" s="1">
        <f>SUM(Q$6:$Q60)</f>
        <v>0</v>
      </c>
      <c r="BQ60" s="9"/>
      <c r="BR60" s="9"/>
      <c r="BS60" s="9"/>
      <c r="BT60" s="9"/>
      <c r="BU60" s="9"/>
      <c r="BV60" s="9"/>
      <c r="BW60" s="9"/>
      <c r="BX60" s="9"/>
      <c r="BY60" s="9"/>
    </row>
    <row r="61" spans="1:77" x14ac:dyDescent="0.3">
      <c r="A61" s="18">
        <f t="shared" si="4"/>
        <v>56</v>
      </c>
      <c r="B61" s="26"/>
      <c r="C61" s="19" t="str">
        <f>IF(B61="","",VLOOKUP($B61,RallyBook!$A$2:$J$144,2,FALSE))</f>
        <v/>
      </c>
      <c r="D61" s="20" t="str">
        <f>IF(B61="","",VLOOKUP($B61,RallyBook!$A$2:$J$144,10,FALSE))</f>
        <v/>
      </c>
      <c r="E61" s="20" t="str">
        <f t="shared" si="11"/>
        <v/>
      </c>
      <c r="F61" s="20" t="str">
        <f t="shared" si="7"/>
        <v/>
      </c>
      <c r="G61" s="20" t="str">
        <f t="shared" si="8"/>
        <v/>
      </c>
      <c r="H61" s="20" t="str">
        <f t="shared" si="9"/>
        <v/>
      </c>
      <c r="K61" s="1">
        <v>56</v>
      </c>
      <c r="L61" s="1" t="str">
        <f t="shared" si="10"/>
        <v/>
      </c>
      <c r="M61" s="1" t="s">
        <v>656</v>
      </c>
      <c r="N61" s="1" t="str">
        <f>IF(L61="STICK",0,IF(M61="Approved",IF(LEFT(L61,1)="P",0,IF(L61="","",VLOOKUP(L61,RallyBook!$A$2:J$144,10,FALSE))),0))</f>
        <v/>
      </c>
      <c r="O61" s="1">
        <f>IF(M61="Approved",IF(LEFT(L61,1)&lt;&gt;"P",0,IF(L61="","",VLOOKUP(L61,RallyBook!$A$2:$J$144,10,FALSE))),0)</f>
        <v>0</v>
      </c>
      <c r="P61" s="1">
        <f t="shared" si="3"/>
        <v>0</v>
      </c>
      <c r="Q61" s="1">
        <f t="shared" si="6"/>
        <v>0</v>
      </c>
      <c r="R61" s="1">
        <f>SUM(Q$6:$Q61)</f>
        <v>0</v>
      </c>
      <c r="BQ61" s="9"/>
      <c r="BR61" s="9"/>
      <c r="BS61" s="9"/>
      <c r="BT61" s="9"/>
      <c r="BU61" s="9"/>
      <c r="BV61" s="9"/>
      <c r="BW61" s="9"/>
      <c r="BX61" s="9"/>
      <c r="BY61" s="9"/>
    </row>
    <row r="62" spans="1:77" x14ac:dyDescent="0.3">
      <c r="A62" s="18">
        <f t="shared" si="4"/>
        <v>57</v>
      </c>
      <c r="B62" s="26"/>
      <c r="C62" s="19" t="str">
        <f>IF(B62="","",VLOOKUP($B62,RallyBook!$A$2:$J$144,2,FALSE))</f>
        <v/>
      </c>
      <c r="D62" s="20" t="str">
        <f>IF(B62="","",VLOOKUP($B62,RallyBook!$A$2:$J$144,10,FALSE))</f>
        <v/>
      </c>
      <c r="E62" s="20" t="str">
        <f t="shared" si="11"/>
        <v/>
      </c>
      <c r="F62" s="20" t="str">
        <f t="shared" si="7"/>
        <v/>
      </c>
      <c r="G62" s="20" t="str">
        <f t="shared" si="8"/>
        <v/>
      </c>
      <c r="H62" s="20" t="str">
        <f t="shared" si="9"/>
        <v/>
      </c>
      <c r="K62" s="1">
        <v>57</v>
      </c>
      <c r="L62" s="1" t="str">
        <f t="shared" si="10"/>
        <v/>
      </c>
      <c r="M62" s="1" t="s">
        <v>656</v>
      </c>
      <c r="N62" s="1" t="str">
        <f>IF(L62="STICK",0,IF(M62="Approved",IF(LEFT(L62,1)="P",0,IF(L62="","",VLOOKUP(L62,RallyBook!$A$2:J$144,10,FALSE))),0))</f>
        <v/>
      </c>
      <c r="O62" s="1">
        <f>IF(M62="Approved",IF(LEFT(L62,1)&lt;&gt;"P",0,IF(L62="","",VLOOKUP(L62,RallyBook!$A$2:$J$144,10,FALSE))),0)</f>
        <v>0</v>
      </c>
      <c r="P62" s="1">
        <f t="shared" si="3"/>
        <v>0</v>
      </c>
      <c r="Q62" s="1">
        <f t="shared" si="6"/>
        <v>0</v>
      </c>
      <c r="R62" s="1">
        <f>SUM(Q$6:$Q62)</f>
        <v>0</v>
      </c>
      <c r="BQ62" s="9"/>
      <c r="BR62" s="9"/>
      <c r="BS62" s="9"/>
      <c r="BT62" s="9"/>
      <c r="BU62" s="9"/>
      <c r="BV62" s="9"/>
      <c r="BW62" s="9"/>
      <c r="BX62" s="9"/>
      <c r="BY62" s="9"/>
    </row>
    <row r="63" spans="1:77" x14ac:dyDescent="0.3">
      <c r="A63" s="18">
        <f t="shared" si="4"/>
        <v>58</v>
      </c>
      <c r="B63" s="26"/>
      <c r="C63" s="19" t="str">
        <f>IF(B63="","",VLOOKUP($B63,RallyBook!$A$2:$J$144,2,FALSE))</f>
        <v/>
      </c>
      <c r="D63" s="20" t="str">
        <f>IF(B63="","",VLOOKUP($B63,RallyBook!$A$2:$J$144,10,FALSE))</f>
        <v/>
      </c>
      <c r="E63" s="20" t="str">
        <f t="shared" si="11"/>
        <v/>
      </c>
      <c r="F63" s="20" t="str">
        <f t="shared" si="7"/>
        <v/>
      </c>
      <c r="G63" s="20" t="str">
        <f t="shared" si="8"/>
        <v/>
      </c>
      <c r="H63" s="20" t="str">
        <f t="shared" si="9"/>
        <v/>
      </c>
      <c r="K63" s="1">
        <v>58</v>
      </c>
      <c r="L63" s="1" t="str">
        <f t="shared" si="10"/>
        <v/>
      </c>
      <c r="M63" s="1" t="s">
        <v>656</v>
      </c>
      <c r="N63" s="1" t="str">
        <f>IF(L63="STICK",0,IF(M63="Approved",IF(LEFT(L63,1)="P",0,IF(L63="","",VLOOKUP(L63,RallyBook!$A$2:J$144,10,FALSE))),0))</f>
        <v/>
      </c>
      <c r="O63" s="1">
        <f>IF(M63="Approved",IF(LEFT(L63,1)&lt;&gt;"P",0,IF(L63="","",VLOOKUP(L63,RallyBook!$A$2:$J$144,10,FALSE))),0)</f>
        <v>0</v>
      </c>
      <c r="P63" s="1">
        <f t="shared" si="3"/>
        <v>0</v>
      </c>
      <c r="Q63" s="1">
        <f t="shared" si="6"/>
        <v>0</v>
      </c>
      <c r="R63" s="1">
        <f>SUM(Q$6:$Q63)</f>
        <v>0</v>
      </c>
      <c r="BQ63" s="9"/>
      <c r="BR63" s="9"/>
      <c r="BS63" s="9"/>
      <c r="BT63" s="9"/>
      <c r="BU63" s="9"/>
      <c r="BV63" s="9"/>
      <c r="BW63" s="9"/>
      <c r="BX63" s="9"/>
      <c r="BY63" s="9"/>
    </row>
    <row r="64" spans="1:77" x14ac:dyDescent="0.3">
      <c r="A64" s="18">
        <f t="shared" si="4"/>
        <v>59</v>
      </c>
      <c r="B64" s="26"/>
      <c r="C64" s="19" t="str">
        <f>IF(B64="","",VLOOKUP($B64,RallyBook!$A$2:$J$144,2,FALSE))</f>
        <v/>
      </c>
      <c r="D64" s="20" t="str">
        <f>IF(B64="","",VLOOKUP($B64,RallyBook!$A$2:$J$144,10,FALSE))</f>
        <v/>
      </c>
      <c r="E64" s="20" t="str">
        <f t="shared" si="11"/>
        <v/>
      </c>
      <c r="F64" s="20" t="str">
        <f t="shared" si="7"/>
        <v/>
      </c>
      <c r="G64" s="20" t="str">
        <f t="shared" si="8"/>
        <v/>
      </c>
      <c r="H64" s="20" t="str">
        <f t="shared" si="9"/>
        <v/>
      </c>
      <c r="K64" s="1">
        <v>59</v>
      </c>
      <c r="L64" s="1" t="str">
        <f t="shared" si="10"/>
        <v/>
      </c>
      <c r="M64" s="1" t="s">
        <v>656</v>
      </c>
      <c r="N64" s="1" t="str">
        <f>IF(L64="STICK",0,IF(M64="Approved",IF(LEFT(L64,1)="P",0,IF(L64="","",VLOOKUP(L64,RallyBook!$A$2:J$144,10,FALSE))),0))</f>
        <v/>
      </c>
      <c r="O64" s="1">
        <f>IF(M64="Approved",IF(LEFT(L64,1)&lt;&gt;"P",0,IF(L64="","",VLOOKUP(L64,RallyBook!$A$2:$J$144,10,FALSE))),0)</f>
        <v>0</v>
      </c>
      <c r="P64" s="1">
        <f t="shared" si="3"/>
        <v>0</v>
      </c>
      <c r="Q64" s="1">
        <f t="shared" si="6"/>
        <v>0</v>
      </c>
      <c r="R64" s="1">
        <f>SUM(Q$6:$Q64)</f>
        <v>0</v>
      </c>
      <c r="BQ64" s="9"/>
      <c r="BR64" s="9"/>
      <c r="BS64" s="9"/>
      <c r="BT64" s="9"/>
      <c r="BU64" s="9"/>
      <c r="BV64" s="9"/>
      <c r="BW64" s="9"/>
      <c r="BX64" s="9"/>
      <c r="BY64" s="9"/>
    </row>
    <row r="65" spans="1:77" x14ac:dyDescent="0.3">
      <c r="A65" s="18">
        <f t="shared" si="4"/>
        <v>60</v>
      </c>
      <c r="B65" s="26"/>
      <c r="C65" s="19" t="str">
        <f>IF(B65="","",VLOOKUP($B65,RallyBook!$A$2:$J$144,2,FALSE))</f>
        <v/>
      </c>
      <c r="D65" s="20" t="str">
        <f>IF(B65="","",VLOOKUP($B65,RallyBook!$A$2:$J$144,10,FALSE))</f>
        <v/>
      </c>
      <c r="E65" s="20" t="str">
        <f t="shared" si="11"/>
        <v/>
      </c>
      <c r="F65" s="20" t="str">
        <f t="shared" si="7"/>
        <v/>
      </c>
      <c r="G65" s="20" t="str">
        <f t="shared" si="8"/>
        <v/>
      </c>
      <c r="H65" s="20" t="str">
        <f t="shared" si="9"/>
        <v/>
      </c>
      <c r="K65" s="1">
        <v>60</v>
      </c>
      <c r="L65" s="1" t="str">
        <f t="shared" si="10"/>
        <v/>
      </c>
      <c r="M65" s="1" t="s">
        <v>656</v>
      </c>
      <c r="N65" s="1" t="str">
        <f>IF(L65="STICK",0,IF(M65="Approved",IF(LEFT(L65,1)="P",0,IF(L65="","",VLOOKUP(L65,RallyBook!$A$2:J$144,10,FALSE))),0))</f>
        <v/>
      </c>
      <c r="O65" s="1">
        <f>IF(M65="Approved",IF(LEFT(L65,1)&lt;&gt;"P",0,IF(L65="","",VLOOKUP(L65,RallyBook!$A$2:$J$144,10,FALSE))),0)</f>
        <v>0</v>
      </c>
      <c r="P65" s="1">
        <f t="shared" si="3"/>
        <v>0</v>
      </c>
      <c r="Q65" s="1">
        <f t="shared" si="6"/>
        <v>0</v>
      </c>
      <c r="R65" s="1">
        <f>SUM(Q$6:$Q65)</f>
        <v>0</v>
      </c>
      <c r="BQ65" s="9"/>
      <c r="BR65" s="9"/>
      <c r="BS65" s="9"/>
      <c r="BT65" s="9"/>
      <c r="BU65" s="9"/>
      <c r="BV65" s="9"/>
      <c r="BW65" s="9"/>
      <c r="BX65" s="9"/>
      <c r="BY65" s="9"/>
    </row>
    <row r="66" spans="1:77" x14ac:dyDescent="0.3">
      <c r="A66" s="18">
        <f t="shared" si="4"/>
        <v>61</v>
      </c>
      <c r="B66" s="26"/>
      <c r="C66" s="19" t="str">
        <f>IF(B66="","",VLOOKUP($B66,RallyBook!$A$2:$J$144,2,FALSE))</f>
        <v/>
      </c>
      <c r="D66" s="20" t="str">
        <f>IF(B66="","",VLOOKUP($B66,RallyBook!$A$2:$J$144,10,FALSE))</f>
        <v/>
      </c>
      <c r="E66" s="20" t="str">
        <f t="shared" si="11"/>
        <v/>
      </c>
      <c r="F66" s="20" t="str">
        <f t="shared" si="7"/>
        <v/>
      </c>
      <c r="G66" s="20" t="str">
        <f t="shared" si="8"/>
        <v/>
      </c>
      <c r="H66" s="20" t="str">
        <f t="shared" si="9"/>
        <v/>
      </c>
      <c r="K66" s="1">
        <v>61</v>
      </c>
      <c r="L66" s="1" t="str">
        <f t="shared" si="10"/>
        <v/>
      </c>
      <c r="M66" s="1" t="s">
        <v>656</v>
      </c>
      <c r="N66" s="1" t="str">
        <f>IF(L66="STICK",0,IF(M66="Approved",IF(LEFT(L66,1)="P",0,IF(L66="","",VLOOKUP(L66,RallyBook!$A$2:J$144,10,FALSE))),0))</f>
        <v/>
      </c>
      <c r="O66" s="1">
        <f>IF(M66="Approved",IF(LEFT(L66,1)&lt;&gt;"P",0,IF(L66="","",VLOOKUP(L66,RallyBook!$A$2:$J$144,10,FALSE))),0)</f>
        <v>0</v>
      </c>
      <c r="P66" s="1">
        <f t="shared" si="3"/>
        <v>0</v>
      </c>
      <c r="Q66" s="1">
        <f t="shared" si="6"/>
        <v>0</v>
      </c>
      <c r="R66" s="1">
        <f>SUM(Q$6:$Q66)</f>
        <v>0</v>
      </c>
      <c r="BQ66" s="9"/>
      <c r="BR66" s="9"/>
      <c r="BS66" s="9"/>
      <c r="BT66" s="9"/>
      <c r="BU66" s="9"/>
      <c r="BV66" s="9"/>
      <c r="BW66" s="9"/>
      <c r="BX66" s="9"/>
      <c r="BY66" s="9"/>
    </row>
    <row r="67" spans="1:77" x14ac:dyDescent="0.3">
      <c r="A67" s="18">
        <f t="shared" si="4"/>
        <v>62</v>
      </c>
      <c r="B67" s="26"/>
      <c r="C67" s="19" t="str">
        <f>IF(B67="","",VLOOKUP($B67,RallyBook!$A$2:$J$144,2,FALSE))</f>
        <v/>
      </c>
      <c r="D67" s="20" t="str">
        <f>IF(B67="","",VLOOKUP($B67,RallyBook!$A$2:$J$144,10,FALSE))</f>
        <v/>
      </c>
      <c r="E67" s="20" t="str">
        <f t="shared" si="11"/>
        <v/>
      </c>
      <c r="F67" s="20" t="str">
        <f t="shared" si="7"/>
        <v/>
      </c>
      <c r="G67" s="20" t="str">
        <f t="shared" si="8"/>
        <v/>
      </c>
      <c r="H67" s="20" t="str">
        <f t="shared" si="9"/>
        <v/>
      </c>
      <c r="K67" s="1">
        <v>62</v>
      </c>
      <c r="L67" s="1" t="str">
        <f t="shared" si="10"/>
        <v/>
      </c>
      <c r="M67" s="1" t="s">
        <v>656</v>
      </c>
      <c r="N67" s="1" t="str">
        <f>IF(L67="STICK",0,IF(M67="Approved",IF(LEFT(L67,1)="P",0,IF(L67="","",VLOOKUP(L67,RallyBook!$A$2:J$144,10,FALSE))),0))</f>
        <v/>
      </c>
      <c r="O67" s="1">
        <f>IF(M67="Approved",IF(LEFT(L67,1)&lt;&gt;"P",0,IF(L67="","",VLOOKUP(L67,RallyBook!$A$2:$J$144,10,FALSE))),0)</f>
        <v>0</v>
      </c>
      <c r="P67" s="1">
        <f t="shared" si="3"/>
        <v>0</v>
      </c>
      <c r="Q67" s="1">
        <f t="shared" si="6"/>
        <v>0</v>
      </c>
      <c r="R67" s="1">
        <f>SUM(Q$6:$Q67)</f>
        <v>0</v>
      </c>
      <c r="BQ67" s="9"/>
      <c r="BR67" s="9"/>
      <c r="BS67" s="9"/>
      <c r="BT67" s="9"/>
      <c r="BU67" s="9"/>
      <c r="BV67" s="9"/>
      <c r="BW67" s="9"/>
      <c r="BX67" s="9"/>
      <c r="BY67" s="9"/>
    </row>
    <row r="68" spans="1:77" x14ac:dyDescent="0.3">
      <c r="A68" s="18">
        <f t="shared" si="4"/>
        <v>63</v>
      </c>
      <c r="B68" s="26"/>
      <c r="C68" s="19" t="str">
        <f>IF(B68="","",VLOOKUP($B68,RallyBook!$A$2:$J$144,2,FALSE))</f>
        <v/>
      </c>
      <c r="D68" s="20" t="str">
        <f>IF(B68="","",VLOOKUP($B68,RallyBook!$A$2:$J$144,10,FALSE))</f>
        <v/>
      </c>
      <c r="E68" s="20" t="str">
        <f t="shared" si="11"/>
        <v/>
      </c>
      <c r="F68" s="20" t="str">
        <f t="shared" si="7"/>
        <v/>
      </c>
      <c r="G68" s="20" t="str">
        <f t="shared" si="8"/>
        <v/>
      </c>
      <c r="H68" s="20" t="str">
        <f t="shared" si="9"/>
        <v/>
      </c>
      <c r="K68" s="1">
        <v>63</v>
      </c>
      <c r="L68" s="1" t="str">
        <f t="shared" si="10"/>
        <v/>
      </c>
      <c r="M68" s="1" t="s">
        <v>656</v>
      </c>
      <c r="N68" s="1" t="str">
        <f>IF(L68="STICK",0,IF(M68="Approved",IF(LEFT(L68,1)="P",0,IF(L68="","",VLOOKUP(L68,RallyBook!$A$2:J$144,10,FALSE))),0))</f>
        <v/>
      </c>
      <c r="O68" s="1">
        <f>IF(M68="Approved",IF(LEFT(L68,1)&lt;&gt;"P",0,IF(L68="","",VLOOKUP(L68,RallyBook!$A$2:$J$144,10,FALSE))),0)</f>
        <v>0</v>
      </c>
      <c r="P68" s="1">
        <f t="shared" si="3"/>
        <v>0</v>
      </c>
      <c r="Q68" s="1">
        <f t="shared" si="6"/>
        <v>0</v>
      </c>
      <c r="R68" s="1">
        <f>SUM(Q$6:$Q68)</f>
        <v>0</v>
      </c>
      <c r="BQ68" s="9"/>
      <c r="BR68" s="9"/>
      <c r="BS68" s="9"/>
      <c r="BT68" s="9"/>
      <c r="BU68" s="9"/>
      <c r="BV68" s="9"/>
      <c r="BW68" s="9"/>
      <c r="BX68" s="9"/>
      <c r="BY68" s="9"/>
    </row>
    <row r="69" spans="1:77" x14ac:dyDescent="0.3">
      <c r="A69" s="18">
        <f t="shared" si="4"/>
        <v>64</v>
      </c>
      <c r="B69" s="26"/>
      <c r="C69" s="19" t="str">
        <f>IF(B69="","",VLOOKUP($B69,RallyBook!$A$2:$J$144,2,FALSE))</f>
        <v/>
      </c>
      <c r="D69" s="20" t="str">
        <f>IF(B69="","",VLOOKUP($B69,RallyBook!$A$2:$J$144,10,FALSE))</f>
        <v/>
      </c>
      <c r="E69" s="20" t="str">
        <f t="shared" si="11"/>
        <v/>
      </c>
      <c r="F69" s="20" t="str">
        <f t="shared" si="7"/>
        <v/>
      </c>
      <c r="G69" s="20" t="str">
        <f t="shared" si="8"/>
        <v/>
      </c>
      <c r="H69" s="20" t="str">
        <f t="shared" si="9"/>
        <v/>
      </c>
      <c r="K69" s="1">
        <v>64</v>
      </c>
      <c r="L69" s="1" t="str">
        <f t="shared" si="10"/>
        <v/>
      </c>
      <c r="M69" s="1" t="s">
        <v>656</v>
      </c>
      <c r="N69" s="1" t="str">
        <f>IF(L69="STICK",0,IF(M69="Approved",IF(LEFT(L69,1)="P",0,IF(L69="","",VLOOKUP(L69,RallyBook!$A$2:J$144,10,FALSE))),0))</f>
        <v/>
      </c>
      <c r="O69" s="1">
        <f>IF(M69="Approved",IF(LEFT(L69,1)&lt;&gt;"P",0,IF(L69="","",VLOOKUP(L69,RallyBook!$A$2:$J$144,10,FALSE))),0)</f>
        <v>0</v>
      </c>
      <c r="P69" s="1">
        <f t="shared" si="3"/>
        <v>0</v>
      </c>
      <c r="Q69" s="1">
        <f t="shared" si="6"/>
        <v>0</v>
      </c>
      <c r="R69" s="1">
        <f>SUM(Q$6:$Q69)</f>
        <v>0</v>
      </c>
      <c r="BQ69" s="9"/>
      <c r="BR69" s="9"/>
      <c r="BS69" s="9"/>
      <c r="BT69" s="9"/>
      <c r="BU69" s="9"/>
      <c r="BV69" s="9"/>
      <c r="BW69" s="9"/>
      <c r="BX69" s="9"/>
      <c r="BY69" s="9"/>
    </row>
    <row r="70" spans="1:77" x14ac:dyDescent="0.3">
      <c r="A70" s="18">
        <f t="shared" si="4"/>
        <v>65</v>
      </c>
      <c r="B70" s="26"/>
      <c r="C70" s="19" t="str">
        <f>IF(B70="","",VLOOKUP($B70,RallyBook!$A$2:$J$144,2,FALSE))</f>
        <v/>
      </c>
      <c r="D70" s="20" t="str">
        <f>IF(B70="","",VLOOKUP($B70,RallyBook!$A$2:$J$144,10,FALSE))</f>
        <v/>
      </c>
      <c r="E70" s="20" t="str">
        <f t="shared" si="11"/>
        <v/>
      </c>
      <c r="F70" s="20" t="str">
        <f t="shared" si="7"/>
        <v/>
      </c>
      <c r="G70" s="20" t="str">
        <f t="shared" ref="G70:G85" si="12">IF(B70="","",O70)</f>
        <v/>
      </c>
      <c r="H70" s="20" t="str">
        <f t="shared" ref="H70:H85" si="13">IF(B70="","",P70)</f>
        <v/>
      </c>
      <c r="K70" s="1">
        <v>65</v>
      </c>
      <c r="L70" s="1" t="str">
        <f t="shared" ref="L70:L85" si="14">IF(B70="","",B70)</f>
        <v/>
      </c>
      <c r="M70" s="1" t="s">
        <v>656</v>
      </c>
      <c r="N70" s="1" t="str">
        <f>IF(L70="STICK",0,IF(M70="Approved",IF(LEFT(L70,1)="P",0,IF(L70="","",VLOOKUP(L70,RallyBook!$A$2:J$144,10,FALSE))),0))</f>
        <v/>
      </c>
      <c r="O70" s="1">
        <f>IF(M70="Approved",IF(LEFT(L70,1)&lt;&gt;"P",0,IF(L70="","",VLOOKUP(L70,RallyBook!$A$2:$J$144,10,FALSE))),0)</f>
        <v>0</v>
      </c>
      <c r="P70" s="1">
        <f t="shared" ref="P70:P85" si="15">IF(AND(N70=0,O70=0),P69,IF(L70="",0,IF(P69+O70-N70&lt;=0,0,P69+O70-N70)))</f>
        <v>0</v>
      </c>
      <c r="Q70" s="1">
        <f t="shared" si="6"/>
        <v>0</v>
      </c>
      <c r="R70" s="1">
        <f>SUM(Q$6:$Q70)</f>
        <v>0</v>
      </c>
      <c r="BQ70" s="9"/>
      <c r="BR70" s="9"/>
      <c r="BS70" s="9"/>
      <c r="BT70" s="9"/>
      <c r="BU70" s="9"/>
      <c r="BV70" s="9"/>
      <c r="BW70" s="9"/>
      <c r="BX70" s="9"/>
      <c r="BY70" s="9"/>
    </row>
    <row r="71" spans="1:77" x14ac:dyDescent="0.3">
      <c r="A71" s="18">
        <f t="shared" ref="A71:A85" si="16">K71</f>
        <v>66</v>
      </c>
      <c r="B71" s="26"/>
      <c r="C71" s="19" t="str">
        <f>IF(B71="","",VLOOKUP($B71,RallyBook!$A$2:$J$144,2,FALSE))</f>
        <v/>
      </c>
      <c r="D71" s="20" t="str">
        <f>IF(B71="","",VLOOKUP($B71,RallyBook!$A$2:$J$144,10,FALSE))</f>
        <v/>
      </c>
      <c r="E71" s="20" t="str">
        <f t="shared" ref="E71:E85" si="17">IF(B71="","",H70)</f>
        <v/>
      </c>
      <c r="F71" s="20" t="str">
        <f t="shared" si="7"/>
        <v/>
      </c>
      <c r="G71" s="20" t="str">
        <f t="shared" si="12"/>
        <v/>
      </c>
      <c r="H71" s="20" t="str">
        <f t="shared" si="13"/>
        <v/>
      </c>
      <c r="K71" s="1">
        <v>66</v>
      </c>
      <c r="L71" s="1" t="str">
        <f t="shared" si="14"/>
        <v/>
      </c>
      <c r="M71" s="1" t="s">
        <v>656</v>
      </c>
      <c r="N71" s="1" t="str">
        <f>IF(L71="STICK",0,IF(M71="Approved",IF(LEFT(L71,1)="P",0,IF(L71="","",VLOOKUP(L71,RallyBook!$A$2:J$144,10,FALSE))),0))</f>
        <v/>
      </c>
      <c r="O71" s="1">
        <f>IF(M71="Approved",IF(LEFT(L71,1)&lt;&gt;"P",0,IF(L71="","",VLOOKUP(L71,RallyBook!$A$2:$J$144,10,FALSE))),0)</f>
        <v>0</v>
      </c>
      <c r="P71" s="1">
        <f t="shared" si="15"/>
        <v>0</v>
      </c>
      <c r="Q71" s="1">
        <f t="shared" ref="Q71:Q85" si="18">IF(L71="",0,IF(P70&gt;=N71,N71,IF(N71&gt;=P70,P70,0)))</f>
        <v>0</v>
      </c>
      <c r="R71" s="1">
        <f>SUM(Q$6:$Q71)</f>
        <v>0</v>
      </c>
      <c r="BQ71" s="9"/>
      <c r="BR71" s="9"/>
      <c r="BS71" s="9"/>
      <c r="BT71" s="9"/>
      <c r="BU71" s="9"/>
      <c r="BV71" s="9"/>
      <c r="BW71" s="9"/>
      <c r="BX71" s="9"/>
      <c r="BY71" s="9"/>
    </row>
    <row r="72" spans="1:77" x14ac:dyDescent="0.3">
      <c r="A72" s="18">
        <f t="shared" si="16"/>
        <v>67</v>
      </c>
      <c r="B72" s="26"/>
      <c r="C72" s="19" t="str">
        <f>IF(B72="","",VLOOKUP($B72,RallyBook!$A$2:$J$144,2,FALSE))</f>
        <v/>
      </c>
      <c r="D72" s="20" t="str">
        <f>IF(B72="","",VLOOKUP($B72,RallyBook!$A$2:$J$144,10,FALSE))</f>
        <v/>
      </c>
      <c r="E72" s="20" t="str">
        <f t="shared" si="17"/>
        <v/>
      </c>
      <c r="F72" s="20" t="str">
        <f t="shared" si="7"/>
        <v/>
      </c>
      <c r="G72" s="20" t="str">
        <f t="shared" si="12"/>
        <v/>
      </c>
      <c r="H72" s="20" t="str">
        <f t="shared" si="13"/>
        <v/>
      </c>
      <c r="K72" s="1">
        <v>67</v>
      </c>
      <c r="L72" s="1" t="str">
        <f t="shared" si="14"/>
        <v/>
      </c>
      <c r="M72" s="1" t="s">
        <v>656</v>
      </c>
      <c r="N72" s="1" t="str">
        <f>IF(L72="STICK",0,IF(M72="Approved",IF(LEFT(L72,1)="P",0,IF(L72="","",VLOOKUP(L72,RallyBook!$A$2:J$144,10,FALSE))),0))</f>
        <v/>
      </c>
      <c r="O72" s="1">
        <f>IF(M72="Approved",IF(LEFT(L72,1)&lt;&gt;"P",0,IF(L72="","",VLOOKUP(L72,RallyBook!$A$2:$J$144,10,FALSE))),0)</f>
        <v>0</v>
      </c>
      <c r="P72" s="1">
        <f t="shared" si="15"/>
        <v>0</v>
      </c>
      <c r="Q72" s="1">
        <f t="shared" si="18"/>
        <v>0</v>
      </c>
      <c r="R72" s="1">
        <f>SUM(Q$6:$Q72)</f>
        <v>0</v>
      </c>
      <c r="BQ72" s="9"/>
      <c r="BR72" s="9"/>
      <c r="BS72" s="9"/>
      <c r="BT72" s="9"/>
      <c r="BU72" s="9"/>
      <c r="BV72" s="9"/>
      <c r="BW72" s="9"/>
      <c r="BX72" s="9"/>
      <c r="BY72" s="9"/>
    </row>
    <row r="73" spans="1:77" x14ac:dyDescent="0.3">
      <c r="A73" s="18">
        <f t="shared" si="16"/>
        <v>68</v>
      </c>
      <c r="B73" s="26"/>
      <c r="C73" s="19" t="str">
        <f>IF(B73="","",VLOOKUP($B73,RallyBook!$A$2:$J$144,2,FALSE))</f>
        <v/>
      </c>
      <c r="D73" s="20" t="str">
        <f>IF(B73="","",VLOOKUP($B73,RallyBook!$A$2:$J$144,10,FALSE))</f>
        <v/>
      </c>
      <c r="E73" s="20" t="str">
        <f t="shared" si="17"/>
        <v/>
      </c>
      <c r="F73" s="20" t="str">
        <f t="shared" ref="F73:F85" si="19">IF(B73="","",IF(AND(B73="STICK",M71="Approved"),971,Q73))</f>
        <v/>
      </c>
      <c r="G73" s="20" t="str">
        <f t="shared" si="12"/>
        <v/>
      </c>
      <c r="H73" s="20" t="str">
        <f t="shared" si="13"/>
        <v/>
      </c>
      <c r="K73" s="1">
        <v>68</v>
      </c>
      <c r="L73" s="1" t="str">
        <f t="shared" si="14"/>
        <v/>
      </c>
      <c r="M73" s="1" t="s">
        <v>656</v>
      </c>
      <c r="N73" s="1" t="str">
        <f>IF(L73="STICK",0,IF(M73="Approved",IF(LEFT(L73,1)="P",0,IF(L73="","",VLOOKUP(L73,RallyBook!$A$2:J$144,10,FALSE))),0))</f>
        <v/>
      </c>
      <c r="O73" s="1">
        <f>IF(M73="Approved",IF(LEFT(L73,1)&lt;&gt;"P",0,IF(L73="","",VLOOKUP(L73,RallyBook!$A$2:$J$144,10,FALSE))),0)</f>
        <v>0</v>
      </c>
      <c r="P73" s="1">
        <f t="shared" si="15"/>
        <v>0</v>
      </c>
      <c r="Q73" s="1">
        <f t="shared" si="18"/>
        <v>0</v>
      </c>
      <c r="R73" s="1">
        <f>SUM(Q$6:$Q73)</f>
        <v>0</v>
      </c>
      <c r="BQ73" s="9"/>
      <c r="BR73" s="9"/>
      <c r="BS73" s="9"/>
      <c r="BT73" s="9"/>
      <c r="BU73" s="9"/>
      <c r="BV73" s="9"/>
      <c r="BW73" s="9"/>
      <c r="BX73" s="9"/>
      <c r="BY73" s="9"/>
    </row>
    <row r="74" spans="1:77" x14ac:dyDescent="0.3">
      <c r="A74" s="18">
        <f t="shared" si="16"/>
        <v>69</v>
      </c>
      <c r="B74" s="26"/>
      <c r="C74" s="19" t="str">
        <f>IF(B74="","",VLOOKUP($B74,RallyBook!$A$2:$J$144,2,FALSE))</f>
        <v/>
      </c>
      <c r="D74" s="20" t="str">
        <f>IF(B74="","",VLOOKUP($B74,RallyBook!$A$2:$J$144,10,FALSE))</f>
        <v/>
      </c>
      <c r="E74" s="20" t="str">
        <f t="shared" si="17"/>
        <v/>
      </c>
      <c r="F74" s="20" t="str">
        <f t="shared" si="19"/>
        <v/>
      </c>
      <c r="G74" s="20" t="str">
        <f t="shared" si="12"/>
        <v/>
      </c>
      <c r="H74" s="20" t="str">
        <f t="shared" si="13"/>
        <v/>
      </c>
      <c r="K74" s="1">
        <v>69</v>
      </c>
      <c r="L74" s="1" t="str">
        <f t="shared" si="14"/>
        <v/>
      </c>
      <c r="M74" s="1" t="s">
        <v>656</v>
      </c>
      <c r="N74" s="1" t="str">
        <f>IF(L74="STICK",0,IF(M74="Approved",IF(LEFT(L74,1)="P",0,IF(L74="","",VLOOKUP(L74,RallyBook!$A$2:J$144,10,FALSE))),0))</f>
        <v/>
      </c>
      <c r="O74" s="1">
        <f>IF(M74="Approved",IF(LEFT(L74,1)&lt;&gt;"P",0,IF(L74="","",VLOOKUP(L74,RallyBook!$A$2:$J$144,10,FALSE))),0)</f>
        <v>0</v>
      </c>
      <c r="P74" s="1">
        <f t="shared" si="15"/>
        <v>0</v>
      </c>
      <c r="Q74" s="1">
        <f t="shared" si="18"/>
        <v>0</v>
      </c>
      <c r="R74" s="1">
        <f>SUM(Q$6:$Q74)</f>
        <v>0</v>
      </c>
      <c r="BQ74" s="9"/>
      <c r="BR74" s="9"/>
      <c r="BS74" s="9"/>
      <c r="BT74" s="9"/>
      <c r="BU74" s="9"/>
      <c r="BV74" s="9"/>
      <c r="BW74" s="9"/>
      <c r="BX74" s="9"/>
      <c r="BY74" s="9"/>
    </row>
    <row r="75" spans="1:77" x14ac:dyDescent="0.3">
      <c r="A75" s="18">
        <f t="shared" si="16"/>
        <v>70</v>
      </c>
      <c r="B75" s="26"/>
      <c r="C75" s="19" t="str">
        <f>IF(B75="","",VLOOKUP($B75,RallyBook!$A$2:$J$144,2,FALSE))</f>
        <v/>
      </c>
      <c r="D75" s="20" t="str">
        <f>IF(B75="","",VLOOKUP($B75,RallyBook!$A$2:$J$144,10,FALSE))</f>
        <v/>
      </c>
      <c r="E75" s="20" t="str">
        <f t="shared" si="17"/>
        <v/>
      </c>
      <c r="F75" s="20" t="str">
        <f t="shared" si="19"/>
        <v/>
      </c>
      <c r="G75" s="20" t="str">
        <f t="shared" si="12"/>
        <v/>
      </c>
      <c r="H75" s="20" t="str">
        <f t="shared" si="13"/>
        <v/>
      </c>
      <c r="K75" s="1">
        <v>70</v>
      </c>
      <c r="L75" s="1" t="str">
        <f t="shared" si="14"/>
        <v/>
      </c>
      <c r="M75" s="1" t="s">
        <v>656</v>
      </c>
      <c r="N75" s="1" t="str">
        <f>IF(L75="STICK",0,IF(M75="Approved",IF(LEFT(L75,1)="P",0,IF(L75="","",VLOOKUP(L75,RallyBook!$A$2:J$144,10,FALSE))),0))</f>
        <v/>
      </c>
      <c r="O75" s="1">
        <f>IF(M75="Approved",IF(LEFT(L75,1)&lt;&gt;"P",0,IF(L75="","",VLOOKUP(L75,RallyBook!$A$2:$J$144,10,FALSE))),0)</f>
        <v>0</v>
      </c>
      <c r="P75" s="1">
        <f t="shared" si="15"/>
        <v>0</v>
      </c>
      <c r="Q75" s="1">
        <f t="shared" si="18"/>
        <v>0</v>
      </c>
      <c r="R75" s="1">
        <f>SUM(Q$6:$Q75)</f>
        <v>0</v>
      </c>
      <c r="BQ75" s="9"/>
      <c r="BR75" s="9"/>
      <c r="BS75" s="9"/>
      <c r="BT75" s="9"/>
      <c r="BU75" s="9"/>
      <c r="BV75" s="9"/>
      <c r="BW75" s="9"/>
      <c r="BX75" s="9"/>
      <c r="BY75" s="9"/>
    </row>
    <row r="76" spans="1:77" x14ac:dyDescent="0.3">
      <c r="A76" s="18">
        <f t="shared" si="16"/>
        <v>71</v>
      </c>
      <c r="B76" s="26"/>
      <c r="C76" s="19" t="str">
        <f>IF(B76="","",VLOOKUP($B76,RallyBook!$A$2:$J$144,2,FALSE))</f>
        <v/>
      </c>
      <c r="D76" s="20" t="str">
        <f>IF(B76="","",VLOOKUP($B76,RallyBook!$A$2:$J$144,10,FALSE))</f>
        <v/>
      </c>
      <c r="E76" s="20" t="str">
        <f t="shared" si="17"/>
        <v/>
      </c>
      <c r="F76" s="20" t="str">
        <f t="shared" si="19"/>
        <v/>
      </c>
      <c r="G76" s="20" t="str">
        <f t="shared" si="12"/>
        <v/>
      </c>
      <c r="H76" s="20" t="str">
        <f t="shared" si="13"/>
        <v/>
      </c>
      <c r="K76" s="1">
        <v>71</v>
      </c>
      <c r="L76" s="1" t="str">
        <f t="shared" si="14"/>
        <v/>
      </c>
      <c r="M76" s="1" t="s">
        <v>656</v>
      </c>
      <c r="N76" s="1" t="str">
        <f>IF(L76="STICK",0,IF(M76="Approved",IF(LEFT(L76,1)="P",0,IF(L76="","",VLOOKUP(L76,RallyBook!$A$2:J$144,10,FALSE))),0))</f>
        <v/>
      </c>
      <c r="O76" s="1">
        <f>IF(M76="Approved",IF(LEFT(L76,1)&lt;&gt;"P",0,IF(L76="","",VLOOKUP(L76,RallyBook!$A$2:$J$144,10,FALSE))),0)</f>
        <v>0</v>
      </c>
      <c r="P76" s="1">
        <f t="shared" si="15"/>
        <v>0</v>
      </c>
      <c r="Q76" s="1">
        <f t="shared" si="18"/>
        <v>0</v>
      </c>
      <c r="R76" s="1">
        <f>SUM(Q$6:$Q76)</f>
        <v>0</v>
      </c>
      <c r="BQ76" s="9"/>
      <c r="BR76" s="9"/>
      <c r="BS76" s="9"/>
      <c r="BT76" s="9"/>
      <c r="BU76" s="9"/>
      <c r="BV76" s="9"/>
      <c r="BW76" s="9"/>
      <c r="BX76" s="9"/>
      <c r="BY76" s="9"/>
    </row>
    <row r="77" spans="1:77" x14ac:dyDescent="0.3">
      <c r="A77" s="18">
        <f t="shared" si="16"/>
        <v>72</v>
      </c>
      <c r="B77" s="26"/>
      <c r="C77" s="19" t="str">
        <f>IF(B77="","",VLOOKUP($B77,RallyBook!$A$2:$J$144,2,FALSE))</f>
        <v/>
      </c>
      <c r="D77" s="20" t="str">
        <f>IF(B77="","",VLOOKUP($B77,RallyBook!$A$2:$J$144,10,FALSE))</f>
        <v/>
      </c>
      <c r="E77" s="20" t="str">
        <f t="shared" si="17"/>
        <v/>
      </c>
      <c r="F77" s="20" t="str">
        <f t="shared" si="19"/>
        <v/>
      </c>
      <c r="G77" s="20" t="str">
        <f t="shared" si="12"/>
        <v/>
      </c>
      <c r="H77" s="20" t="str">
        <f t="shared" si="13"/>
        <v/>
      </c>
      <c r="K77" s="1">
        <v>72</v>
      </c>
      <c r="L77" s="1" t="str">
        <f t="shared" si="14"/>
        <v/>
      </c>
      <c r="M77" s="1" t="s">
        <v>656</v>
      </c>
      <c r="N77" s="1" t="str">
        <f>IF(L77="STICK",0,IF(M77="Approved",IF(LEFT(L77,1)="P",0,IF(L77="","",VLOOKUP(L77,RallyBook!$A$2:J$144,10,FALSE))),0))</f>
        <v/>
      </c>
      <c r="O77" s="1">
        <f>IF(M77="Approved",IF(LEFT(L77,1)&lt;&gt;"P",0,IF(L77="","",VLOOKUP(L77,RallyBook!$A$2:$J$144,10,FALSE))),0)</f>
        <v>0</v>
      </c>
      <c r="P77" s="1">
        <f t="shared" si="15"/>
        <v>0</v>
      </c>
      <c r="Q77" s="1">
        <f t="shared" si="18"/>
        <v>0</v>
      </c>
      <c r="R77" s="1">
        <f>SUM(Q$6:$Q77)</f>
        <v>0</v>
      </c>
      <c r="BQ77" s="9"/>
      <c r="BR77" s="9"/>
      <c r="BS77" s="9"/>
      <c r="BT77" s="9"/>
      <c r="BU77" s="9"/>
      <c r="BV77" s="9"/>
      <c r="BW77" s="9"/>
      <c r="BX77" s="9"/>
      <c r="BY77" s="9"/>
    </row>
    <row r="78" spans="1:77" x14ac:dyDescent="0.3">
      <c r="A78" s="18">
        <f t="shared" si="16"/>
        <v>73</v>
      </c>
      <c r="B78" s="26"/>
      <c r="C78" s="19" t="str">
        <f>IF(B78="","",VLOOKUP($B78,RallyBook!$A$2:$J$144,2,FALSE))</f>
        <v/>
      </c>
      <c r="D78" s="20" t="str">
        <f>IF(B78="","",VLOOKUP($B78,RallyBook!$A$2:$J$144,10,FALSE))</f>
        <v/>
      </c>
      <c r="E78" s="20" t="str">
        <f t="shared" si="17"/>
        <v/>
      </c>
      <c r="F78" s="20" t="str">
        <f t="shared" si="19"/>
        <v/>
      </c>
      <c r="G78" s="20" t="str">
        <f t="shared" si="12"/>
        <v/>
      </c>
      <c r="H78" s="20" t="str">
        <f t="shared" si="13"/>
        <v/>
      </c>
      <c r="K78" s="1">
        <v>73</v>
      </c>
      <c r="L78" s="1" t="str">
        <f t="shared" si="14"/>
        <v/>
      </c>
      <c r="M78" s="1" t="s">
        <v>656</v>
      </c>
      <c r="N78" s="1" t="str">
        <f>IF(L78="STICK",0,IF(M78="Approved",IF(LEFT(L78,1)="P",0,IF(L78="","",VLOOKUP(L78,RallyBook!$A$2:J$144,10,FALSE))),0))</f>
        <v/>
      </c>
      <c r="O78" s="1">
        <f>IF(M78="Approved",IF(LEFT(L78,1)&lt;&gt;"P",0,IF(L78="","",VLOOKUP(L78,RallyBook!$A$2:$J$144,10,FALSE))),0)</f>
        <v>0</v>
      </c>
      <c r="P78" s="1">
        <f t="shared" si="15"/>
        <v>0</v>
      </c>
      <c r="Q78" s="1">
        <f t="shared" si="18"/>
        <v>0</v>
      </c>
      <c r="R78" s="1">
        <f>SUM(Q$6:$Q78)</f>
        <v>0</v>
      </c>
      <c r="BQ78" s="9"/>
      <c r="BR78" s="9"/>
      <c r="BS78" s="9"/>
      <c r="BT78" s="9"/>
      <c r="BU78" s="9"/>
      <c r="BV78" s="9"/>
      <c r="BW78" s="9"/>
      <c r="BX78" s="9"/>
      <c r="BY78" s="9"/>
    </row>
    <row r="79" spans="1:77" x14ac:dyDescent="0.3">
      <c r="A79" s="18">
        <f t="shared" si="16"/>
        <v>74</v>
      </c>
      <c r="B79" s="26"/>
      <c r="C79" s="19" t="str">
        <f>IF(B79="","",VLOOKUP($B79,RallyBook!$A$2:$J$144,2,FALSE))</f>
        <v/>
      </c>
      <c r="D79" s="20" t="str">
        <f>IF(B79="","",VLOOKUP($B79,RallyBook!$A$2:$J$144,10,FALSE))</f>
        <v/>
      </c>
      <c r="E79" s="20" t="str">
        <f t="shared" si="17"/>
        <v/>
      </c>
      <c r="F79" s="20" t="str">
        <f t="shared" si="19"/>
        <v/>
      </c>
      <c r="G79" s="20" t="str">
        <f t="shared" si="12"/>
        <v/>
      </c>
      <c r="H79" s="20" t="str">
        <f t="shared" si="13"/>
        <v/>
      </c>
      <c r="K79" s="1">
        <v>74</v>
      </c>
      <c r="L79" s="1" t="str">
        <f t="shared" si="14"/>
        <v/>
      </c>
      <c r="M79" s="1" t="s">
        <v>656</v>
      </c>
      <c r="N79" s="1" t="str">
        <f>IF(L79="STICK",0,IF(M79="Approved",IF(LEFT(L79,1)="P",0,IF(L79="","",VLOOKUP(L79,RallyBook!$A$2:J$144,10,FALSE))),0))</f>
        <v/>
      </c>
      <c r="O79" s="1">
        <f>IF(M79="Approved",IF(LEFT(L79,1)&lt;&gt;"P",0,IF(L79="","",VLOOKUP(L79,RallyBook!$A$2:$J$144,10,FALSE))),0)</f>
        <v>0</v>
      </c>
      <c r="P79" s="1">
        <f t="shared" si="15"/>
        <v>0</v>
      </c>
      <c r="Q79" s="1">
        <f t="shared" si="18"/>
        <v>0</v>
      </c>
      <c r="R79" s="1">
        <f>SUM(Q$6:$Q79)</f>
        <v>0</v>
      </c>
      <c r="BQ79" s="9"/>
      <c r="BR79" s="9"/>
      <c r="BS79" s="9"/>
      <c r="BT79" s="9"/>
      <c r="BU79" s="9"/>
      <c r="BV79" s="9"/>
      <c r="BW79" s="9"/>
      <c r="BX79" s="9"/>
      <c r="BY79" s="9"/>
    </row>
    <row r="80" spans="1:77" x14ac:dyDescent="0.3">
      <c r="A80" s="18">
        <f t="shared" si="16"/>
        <v>75</v>
      </c>
      <c r="B80" s="26"/>
      <c r="C80" s="19" t="str">
        <f>IF(B80="","",VLOOKUP($B80,RallyBook!$A$2:$J$144,2,FALSE))</f>
        <v/>
      </c>
      <c r="D80" s="20" t="str">
        <f>IF(B80="","",VLOOKUP($B80,RallyBook!$A$2:$J$144,10,FALSE))</f>
        <v/>
      </c>
      <c r="E80" s="20" t="str">
        <f t="shared" si="17"/>
        <v/>
      </c>
      <c r="F80" s="20" t="str">
        <f t="shared" si="19"/>
        <v/>
      </c>
      <c r="G80" s="20" t="str">
        <f t="shared" si="12"/>
        <v/>
      </c>
      <c r="H80" s="20" t="str">
        <f t="shared" si="13"/>
        <v/>
      </c>
      <c r="K80" s="1">
        <v>75</v>
      </c>
      <c r="L80" s="1" t="str">
        <f t="shared" si="14"/>
        <v/>
      </c>
      <c r="M80" s="1" t="s">
        <v>656</v>
      </c>
      <c r="N80" s="1" t="str">
        <f>IF(L80="STICK",0,IF(M80="Approved",IF(LEFT(L80,1)="P",0,IF(L80="","",VLOOKUP(L80,RallyBook!$A$2:J$144,10,FALSE))),0))</f>
        <v/>
      </c>
      <c r="O80" s="1">
        <f>IF(M80="Approved",IF(LEFT(L80,1)&lt;&gt;"P",0,IF(L80="","",VLOOKUP(L80,RallyBook!$A$2:$J$144,10,FALSE))),0)</f>
        <v>0</v>
      </c>
      <c r="P80" s="1">
        <f t="shared" si="15"/>
        <v>0</v>
      </c>
      <c r="Q80" s="1">
        <f t="shared" si="18"/>
        <v>0</v>
      </c>
      <c r="R80" s="1">
        <f>SUM(Q$6:$Q80)</f>
        <v>0</v>
      </c>
      <c r="BQ80" s="9"/>
      <c r="BR80" s="9"/>
      <c r="BS80" s="9"/>
      <c r="BT80" s="9"/>
      <c r="BU80" s="9"/>
      <c r="BV80" s="9"/>
      <c r="BW80" s="9"/>
      <c r="BX80" s="9"/>
      <c r="BY80" s="9"/>
    </row>
    <row r="81" spans="1:77" x14ac:dyDescent="0.3">
      <c r="A81" s="18">
        <f t="shared" si="16"/>
        <v>76</v>
      </c>
      <c r="B81" s="26"/>
      <c r="C81" s="19" t="str">
        <f>IF(B81="","",VLOOKUP($B81,RallyBook!$A$2:$J$144,2,FALSE))</f>
        <v/>
      </c>
      <c r="D81" s="20" t="str">
        <f>IF(B81="","",VLOOKUP($B81,RallyBook!$A$2:$J$144,10,FALSE))</f>
        <v/>
      </c>
      <c r="E81" s="20" t="str">
        <f t="shared" si="17"/>
        <v/>
      </c>
      <c r="F81" s="20" t="str">
        <f t="shared" si="19"/>
        <v/>
      </c>
      <c r="G81" s="20" t="str">
        <f t="shared" si="12"/>
        <v/>
      </c>
      <c r="H81" s="20" t="str">
        <f t="shared" si="13"/>
        <v/>
      </c>
      <c r="K81" s="1">
        <v>76</v>
      </c>
      <c r="L81" s="1" t="str">
        <f t="shared" si="14"/>
        <v/>
      </c>
      <c r="M81" s="1" t="s">
        <v>656</v>
      </c>
      <c r="N81" s="1" t="str">
        <f>IF(L81="STICK",0,IF(M81="Approved",IF(LEFT(L81,1)="P",0,IF(L81="","",VLOOKUP(L81,RallyBook!$A$2:J$144,10,FALSE))),0))</f>
        <v/>
      </c>
      <c r="O81" s="1">
        <f>IF(M81="Approved",IF(LEFT(L81,1)&lt;&gt;"P",0,IF(L81="","",VLOOKUP(L81,RallyBook!$A$2:$J$144,10,FALSE))),0)</f>
        <v>0</v>
      </c>
      <c r="P81" s="1">
        <f t="shared" si="15"/>
        <v>0</v>
      </c>
      <c r="Q81" s="1">
        <f t="shared" si="18"/>
        <v>0</v>
      </c>
      <c r="R81" s="1">
        <f>SUM(Q$6:$Q81)</f>
        <v>0</v>
      </c>
      <c r="BQ81" s="9"/>
      <c r="BR81" s="9"/>
      <c r="BS81" s="9"/>
      <c r="BT81" s="9"/>
      <c r="BU81" s="9"/>
      <c r="BV81" s="9"/>
      <c r="BW81" s="9"/>
      <c r="BX81" s="9"/>
      <c r="BY81" s="9"/>
    </row>
    <row r="82" spans="1:77" x14ac:dyDescent="0.3">
      <c r="A82" s="18">
        <f t="shared" si="16"/>
        <v>77</v>
      </c>
      <c r="B82" s="26"/>
      <c r="C82" s="19" t="str">
        <f>IF(B82="","",VLOOKUP($B82,RallyBook!$A$2:$J$144,2,FALSE))</f>
        <v/>
      </c>
      <c r="D82" s="20" t="str">
        <f>IF(B82="","",VLOOKUP($B82,RallyBook!$A$2:$J$144,10,FALSE))</f>
        <v/>
      </c>
      <c r="E82" s="20" t="str">
        <f t="shared" si="17"/>
        <v/>
      </c>
      <c r="F82" s="20" t="str">
        <f t="shared" si="19"/>
        <v/>
      </c>
      <c r="G82" s="20" t="str">
        <f t="shared" si="12"/>
        <v/>
      </c>
      <c r="H82" s="20" t="str">
        <f t="shared" si="13"/>
        <v/>
      </c>
      <c r="K82" s="1">
        <v>77</v>
      </c>
      <c r="L82" s="1" t="str">
        <f t="shared" si="14"/>
        <v/>
      </c>
      <c r="M82" s="1" t="s">
        <v>656</v>
      </c>
      <c r="N82" s="1" t="str">
        <f>IF(L82="STICK",0,IF(M82="Approved",IF(LEFT(L82,1)="P",0,IF(L82="","",VLOOKUP(L82,RallyBook!$A$2:J$144,10,FALSE))),0))</f>
        <v/>
      </c>
      <c r="O82" s="1">
        <f>IF(M82="Approved",IF(LEFT(L82,1)&lt;&gt;"P",0,IF(L82="","",VLOOKUP(L82,RallyBook!$A$2:$J$144,10,FALSE))),0)</f>
        <v>0</v>
      </c>
      <c r="P82" s="1">
        <f t="shared" si="15"/>
        <v>0</v>
      </c>
      <c r="Q82" s="1">
        <f t="shared" si="18"/>
        <v>0</v>
      </c>
      <c r="R82" s="1">
        <f>SUM(Q$6:$Q82)</f>
        <v>0</v>
      </c>
      <c r="BQ82" s="9"/>
      <c r="BR82" s="9"/>
      <c r="BS82" s="9"/>
      <c r="BT82" s="9"/>
      <c r="BU82" s="9"/>
      <c r="BV82" s="9"/>
      <c r="BW82" s="9"/>
      <c r="BX82" s="9"/>
      <c r="BY82" s="9"/>
    </row>
    <row r="83" spans="1:77" x14ac:dyDescent="0.3">
      <c r="A83" s="18">
        <f t="shared" si="16"/>
        <v>78</v>
      </c>
      <c r="B83" s="26"/>
      <c r="C83" s="19" t="str">
        <f>IF(B83="","",VLOOKUP($B83,RallyBook!$A$2:$J$144,2,FALSE))</f>
        <v/>
      </c>
      <c r="D83" s="20" t="str">
        <f>IF(B83="","",VLOOKUP($B83,RallyBook!$A$2:$J$144,10,FALSE))</f>
        <v/>
      </c>
      <c r="E83" s="20" t="str">
        <f t="shared" si="17"/>
        <v/>
      </c>
      <c r="F83" s="20" t="str">
        <f t="shared" si="19"/>
        <v/>
      </c>
      <c r="G83" s="20" t="str">
        <f t="shared" si="12"/>
        <v/>
      </c>
      <c r="H83" s="20" t="str">
        <f t="shared" si="13"/>
        <v/>
      </c>
      <c r="K83" s="1">
        <v>78</v>
      </c>
      <c r="L83" s="1" t="str">
        <f t="shared" si="14"/>
        <v/>
      </c>
      <c r="M83" s="1" t="s">
        <v>656</v>
      </c>
      <c r="N83" s="1" t="str">
        <f>IF(L83="STICK",0,IF(M83="Approved",IF(LEFT(L83,1)="P",0,IF(L83="","",VLOOKUP(L83,RallyBook!$A$2:J$144,10,FALSE))),0))</f>
        <v/>
      </c>
      <c r="O83" s="1">
        <f>IF(M83="Approved",IF(LEFT(L83,1)&lt;&gt;"P",0,IF(L83="","",VLOOKUP(L83,RallyBook!$A$2:$J$144,10,FALSE))),0)</f>
        <v>0</v>
      </c>
      <c r="P83" s="1">
        <f t="shared" si="15"/>
        <v>0</v>
      </c>
      <c r="Q83" s="1">
        <f t="shared" si="18"/>
        <v>0</v>
      </c>
      <c r="R83" s="1">
        <f>SUM(Q$6:$Q83)</f>
        <v>0</v>
      </c>
      <c r="BQ83" s="9"/>
      <c r="BR83" s="9"/>
      <c r="BS83" s="9"/>
      <c r="BT83" s="9"/>
      <c r="BU83" s="9"/>
      <c r="BV83" s="9"/>
      <c r="BW83" s="9"/>
      <c r="BX83" s="9"/>
      <c r="BY83" s="9"/>
    </row>
    <row r="84" spans="1:77" x14ac:dyDescent="0.3">
      <c r="A84" s="18">
        <f t="shared" si="16"/>
        <v>79</v>
      </c>
      <c r="B84" s="26"/>
      <c r="C84" s="19" t="str">
        <f>IF(B84="","",VLOOKUP($B84,RallyBook!$A$2:$J$144,2,FALSE))</f>
        <v/>
      </c>
      <c r="D84" s="20" t="str">
        <f>IF(B84="","",VLOOKUP($B84,RallyBook!$A$2:$J$144,10,FALSE))</f>
        <v/>
      </c>
      <c r="E84" s="20" t="str">
        <f t="shared" si="17"/>
        <v/>
      </c>
      <c r="F84" s="20" t="str">
        <f t="shared" si="19"/>
        <v/>
      </c>
      <c r="G84" s="20" t="str">
        <f t="shared" si="12"/>
        <v/>
      </c>
      <c r="H84" s="20" t="str">
        <f t="shared" si="13"/>
        <v/>
      </c>
      <c r="K84" s="1">
        <v>79</v>
      </c>
      <c r="L84" s="1" t="str">
        <f t="shared" si="14"/>
        <v/>
      </c>
      <c r="M84" s="1" t="s">
        <v>656</v>
      </c>
      <c r="N84" s="1" t="str">
        <f>IF(L84="STICK",0,IF(M84="Approved",IF(LEFT(L84,1)="P",0,IF(L84="","",VLOOKUP(L84,RallyBook!$A$2:J$144,10,FALSE))),0))</f>
        <v/>
      </c>
      <c r="O84" s="1">
        <f>IF(M84="Approved",IF(LEFT(L84,1)&lt;&gt;"P",0,IF(L84="","",VLOOKUP(L84,RallyBook!$A$2:$J$144,10,FALSE))),0)</f>
        <v>0</v>
      </c>
      <c r="P84" s="1">
        <f t="shared" si="15"/>
        <v>0</v>
      </c>
      <c r="Q84" s="1">
        <f t="shared" si="18"/>
        <v>0</v>
      </c>
      <c r="R84" s="1">
        <f>SUM(Q$6:$Q84)</f>
        <v>0</v>
      </c>
      <c r="BQ84" s="9"/>
      <c r="BR84" s="9"/>
      <c r="BS84" s="9"/>
      <c r="BT84" s="9"/>
      <c r="BU84" s="9"/>
      <c r="BV84" s="9"/>
      <c r="BW84" s="9"/>
      <c r="BX84" s="9"/>
      <c r="BY84" s="9"/>
    </row>
    <row r="85" spans="1:77" x14ac:dyDescent="0.3">
      <c r="A85" s="18">
        <f t="shared" si="16"/>
        <v>80</v>
      </c>
      <c r="B85" s="26"/>
      <c r="C85" s="19" t="str">
        <f>IF(B85="","",VLOOKUP($B85,RallyBook!$A$2:$J$144,2,FALSE))</f>
        <v/>
      </c>
      <c r="D85" s="20" t="str">
        <f>IF(B85="","",VLOOKUP($B85,RallyBook!$A$2:$J$144,10,FALSE))</f>
        <v/>
      </c>
      <c r="E85" s="20" t="str">
        <f t="shared" si="17"/>
        <v/>
      </c>
      <c r="F85" s="20" t="str">
        <f t="shared" si="19"/>
        <v/>
      </c>
      <c r="G85" s="20" t="str">
        <f t="shared" si="12"/>
        <v/>
      </c>
      <c r="H85" s="20" t="str">
        <f t="shared" si="13"/>
        <v/>
      </c>
      <c r="K85" s="1">
        <v>80</v>
      </c>
      <c r="L85" s="1" t="str">
        <f t="shared" si="14"/>
        <v/>
      </c>
      <c r="M85" s="1" t="s">
        <v>656</v>
      </c>
      <c r="N85" s="1" t="str">
        <f>IF(L85="STICK",0,IF(M85="Approved",IF(LEFT(L85,1)="P",0,IF(L85="","",VLOOKUP(L85,RallyBook!$A$2:J$144,10,FALSE))),0))</f>
        <v/>
      </c>
      <c r="O85" s="1">
        <f>IF(M85="Approved",IF(LEFT(L85,1)&lt;&gt;"P",0,IF(L85="","",VLOOKUP(L85,RallyBook!$A$2:$J$144,10,FALSE))),0)</f>
        <v>0</v>
      </c>
      <c r="P85" s="1">
        <f t="shared" si="15"/>
        <v>0</v>
      </c>
      <c r="Q85" s="1">
        <f t="shared" si="18"/>
        <v>0</v>
      </c>
      <c r="R85" s="1">
        <f>SUM(Q$6:$Q85)</f>
        <v>0</v>
      </c>
      <c r="BQ85" s="9"/>
      <c r="BR85" s="9"/>
      <c r="BS85" s="9"/>
      <c r="BT85" s="9"/>
      <c r="BU85" s="9"/>
      <c r="BV85" s="9"/>
      <c r="BW85" s="9"/>
      <c r="BX85" s="9"/>
      <c r="BY85" s="9"/>
    </row>
    <row r="86" spans="1:77" x14ac:dyDescent="0.3">
      <c r="A86" s="21"/>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row>
    <row r="87" spans="1:77" x14ac:dyDescent="0.3">
      <c r="A87" s="21"/>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row>
    <row r="88" spans="1:77" x14ac:dyDescent="0.3">
      <c r="A88" s="21"/>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row>
    <row r="89" spans="1:77" x14ac:dyDescent="0.3">
      <c r="A89" s="21"/>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row>
  </sheetData>
  <sheetProtection algorithmName="SHA-512" hashValue="PQAXxFRfMStm4kp8zGsKtu3dicBaXPI7eykS+EsJ/qxXcL2v37QXg/q+jj0Dftc+LxI+qfZ6sEtW8Tndd0sC8Q==" saltValue="qnG9mYpDXrAV9zJb3jK2uw==" spinCount="100000" sheet="1" objects="1" scenarios="1" selectLockedCells="1"/>
  <mergeCells count="3">
    <mergeCell ref="G2:H3"/>
    <mergeCell ref="BR5:BX18"/>
    <mergeCell ref="B2:C2"/>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H 8 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A D J t C a o A A A D 3 A A A A E g A A A E N v b m Z p Z y 9 Q Y W N r Y W d l L n h t b I S P s Q 6 C M B i E d x P f g X S n L X U j P 2 V w l c S E a F w b a I A I f w 0 t l n d z 8 J F 8 B S G K u j n e 3 Z f c 3 e N 2 h 3 T s 2 u C q e 9 s Y T E h E O Q m s U 1 i q 1 q B O C B q S y v U K 9 q o 4 q 0 o H E 4 0 2 H m 2 Z k N q 5 S 8 y Y 9 5 7 6 D T V 9 x Q T n E T t l u 7 y o d a f I B 2 7 + w 2 G D c 2 2 h i Y T j a 4 0 U N O K C C j 6 N A r a Y k D X 4 B c S U z e m P C d u h d U O v p c b w k A N b J L D 3 B / k E A A D / / w M A U E s D B B Q A A g A I A A A A I Q B s / B X m k Q I A A J A G A A A T A A A A R m 9 y b X V s Y X M v U 2 V j d G l v b j E u b d x T 2 W 7 a Q B R 9 R + I f R o 4 U g W Q g k J S E V q h i a w J h t U 1 D E 1 X R 2 L 4 1 Q + w Z Z x a y K f / e w S Q h q W m r q l I f 6 h e P z r n 3 3 G X O C P A k Y R T Z 6 3 / 5 Q z a T z Y g 5 5 u C j H S N W 7 s e A + P W 9 X U F o E E J d c g W 7 T M l Y y b o n l g a q o x B k N o P 0 Z z P F P d B I S y y L b e a p C K j M n Y F b b D E q 9 V n k j L m U s X h f K v n M E 8 W A M a 1 Z 9 F h U E j E H 7 I s 5 g B Q l v w S l y r j R m h X K y w l W 1 m g 2 j o + / D d z C 0 Y m S x 8 H p Y g E V Q W 5 o 3 N t z m / v 3 1 / 6 M 3 5 9 y e 8 S a i 6 N u C 9 f c a V S 4 g c v j K x w P g l l 0 N V u e V C f k y / C Q l n 4 7 U N 6 8 a E N I I i K B 1 w 3 T M F G L h S q i o n 5 k o g 7 1 m K / z 6 u X K u 4 q J J o p J s O W d l t k c i 0 N G 4 W v e X O 9 k x x h z F m n O R y d 6 Q O B i t T I H u z r w i X n C c + v 1 m e j i C W + E o e 3 h E H O R N P l K s j X H N N C K z l 0 M G z m H Y y q + M R 6 t G 1 6 R I r e l v v n w Y G h h 2 s K x V B z 0 h F 0 q q w f F V c K j i R 6 M j r 4 s P v J Z m m n E s U O i V Y r U E J L 6 n O C 2 x 7 h e i y 7 M u E V 0 l Z c I u J V J x K c Q B 2 e Y U x 2 V 4 n S p 8 Z x J N r X 6 K c 5 2 G p a T Q j v D 9 h v s M Z / N E L p 1 P X / m Z 5 S r 5 P + B p w / O p S X O R d 9 p e N G 0 x p u s e + n v V a q 4 E d X 4 p N / t 3 B f C n n 3 o D i b + 9 H r R C y / F V S Q x l A u k O n e o c 3 7 Q k / g W R s 7 n 5 n 6 N B H / j 6 X L 1 P z J 1 4 j w 0 V J G b G P A H 7 z Y Z V U I P 7 k P a Z H C t g O p r / l m u 9 j 1 n S / C f M 0 M W E D 1 F w r W B k g 3 z o r m C c Y g s w I L R F D s m H p r y M I W v R + h j + c z Q p K P X H N u 8 o F e k r V x 9 v W 8 e 5 7 P m A H B o S 8 z l V q Z D / a 3 4 V i k L h N w u t W K 2 S a 3 w l N S v n u t 3 A A A A / / 8 D A F B L A Q I t A B Q A B g A I A A A A I Q A q 3 a p A 0 g A A A D c B A A A T A A A A A A A A A A A A A A A A A A A A A A B b Q 2 9 u d G V u d F 9 U e X B l c 1 0 u e G 1 s U E s B A i 0 A F A A C A A g A A A A h A A A y b Q m q A A A A 9 w A A A B I A A A A A A A A A A A A A A A A A C w M A A E N v b m Z p Z y 9 Q Y W N r Y W d l L n h t b F B L A Q I t A B Q A A g A I A A A A I Q B s / B X m k Q I A A J A G A A A T A A A A A A A A A A A A A A A A A O U D A A B G b 3 J t d W x h c y 9 T Z W N 0 a W 9 u M S 5 t U E s F B g A A A A A D A A M A w g A A A K c G 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C J A A A A A A A A K A k 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c H V i J T N G Z 2 l k J T N E M C U y N n N p b m d s Z S U z R H R y d W U l M j Z v d X R w d X Q l M 0 R j c 3 Y 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y L T A z L T A 0 V D I z O j U y O j E 3 L j c 2 M z E 2 N z N a I i 8 + P E V u d H J 5 I F R 5 c G U 9 I k Z p b G x D b 2 x 1 b W 5 U e X B l c y I g V m F s d W U 9 I n N B d 0 1 L Q m d Z R 0 J n W T 0 i L z 4 8 R W 5 0 c n k g V H l w Z T 0 i R m l s b E N v b H V t b k 5 h b W V z I i B W Y W x 1 Z T 0 i c 1 s m c X V v d D t T Y 2 F u Q 2 F w d H V y Z S Z x d W 9 0 O y w m c X V v d D t F b n R l c k 9 k b y Z x d W 9 0 O y w m c X V v d D t B c H B U a W 1 l J n F 1 b 3 Q 7 L C Z x d W 9 0 O 1 N j b 3 J p b m d D b 2 x v c l J p Z G V y J n F 1 b 3 Q 7 L C Z x d W 9 0 O 0 Z s Y W d X Y X J u a W 5 n J n F 1 b 3 Q 7 L C Z x d W 9 0 O 0 9 k b 1 B o b 3 R v V V J M J n F 1 b 3 Q 7 L C Z x d W 9 0 O 1 N U Q V J U J n F 1 b 3 Q 7 L C Z x d W 9 0 O 0 V O R 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T J j Z j g 3 M 2 E t N m N k Y i 0 0 Y W Q z L T g x N T k t Z T U 5 O W U y O D d l N W Y 3 I i 8 + P E V u d H J 5 I F R 5 c G U 9 I l J l b G F 0 a W 9 u c 2 h p c E l u Z m 9 D b 2 5 0 Y W l u Z X I i I F Z h b H V l P S J z e y Z x d W 9 0 O 2 N v b H V t b k N v d W 5 0 J n F 1 b 3 Q 7 O j g s J n F 1 b 3 Q 7 a 2 V 5 Q 2 9 s d W 1 u T m F t Z X M m c X V v d D s 6 W 1 0 s J n F 1 b 3 Q 7 c X V l c n l S Z W x h d G l v b n N o a X B z J n F 1 b 3 Q 7 O l t d L C Z x d W 9 0 O 2 N v b H V t b k l k Z W 5 0 a X R p Z X M m c X V v d D s 6 W y Z x d W 9 0 O 1 N l Y 3 R p b 2 4 x L 3 B 1 Y j 9 n a W Q 9 M F x 1 M D A y N n N p b m d s Z T 1 0 c n V l X H U w M D I 2 b 3 V 0 c H V 0 P W N z d i 9 B d X R v U m V t b 3 Z l Z E N v b H V t b n M x L n t T Y 2 F u Q 2 F w d H V y Z S w w f S Z x d W 9 0 O y w m c X V v d D t T Z W N 0 a W 9 u M S 9 w d W I / Z 2 l k P T B c d T A w M j Z z a W 5 n b G U 9 d H J 1 Z V x 1 M D A y N m 9 1 d H B 1 d D 1 j c 3 Y v Q X V 0 b 1 J l b W 9 2 Z W R D b 2 x 1 b W 5 z M S 5 7 R W 5 0 Z X J P Z G 8 s M X 0 m c X V v d D s s J n F 1 b 3 Q 7 U 2 V j d G l v b j E v c H V i P 2 d p Z D 0 w X H U w M D I 2 c 2 l u Z 2 x l P X R y d W V c d T A w M j Z v d X R w d X Q 9 Y 3 N 2 L 0 F 1 d G 9 S Z W 1 v d m V k Q 2 9 s d W 1 u c z E u e 0 F w c F R p b W U s M n 0 m c X V v d D s s J n F 1 b 3 Q 7 U 2 V j d G l v b j E v c H V i P 2 d p Z D 0 w X H U w M D I 2 c 2 l u Z 2 x l P X R y d W V c d T A w M j Z v d X R w d X Q 9 Y 3 N 2 L 0 F 1 d G 9 S Z W 1 v d m V k Q 2 9 s d W 1 u c z E u e 1 N j b 3 J p b m d D b 2 x v c l J p Z G V y L D N 9 J n F 1 b 3 Q 7 L C Z x d W 9 0 O 1 N l Y 3 R p b 2 4 x L 3 B 1 Y j 9 n a W Q 9 M F x 1 M D A y N n N p b m d s Z T 1 0 c n V l X H U w M D I 2 b 3 V 0 c H V 0 P W N z d i 9 B d X R v U m V t b 3 Z l Z E N v b H V t b n M x L n t G b G F n V 2 F y b m l u Z y w 0 f S Z x d W 9 0 O y w m c X V v d D t T Z W N 0 a W 9 u M S 9 w d W I / Z 2 l k P T B c d T A w M j Z z a W 5 n b G U 9 d H J 1 Z V x 1 M D A y N m 9 1 d H B 1 d D 1 j c 3 Y v Q X V 0 b 1 J l b W 9 2 Z W R D b 2 x 1 b W 5 z M S 5 7 T 2 R v U G h v d G 9 V U k w s N X 0 m c X V v d D s s J n F 1 b 3 Q 7 U 2 V j d G l v b j E v c H V i P 2 d p Z D 0 w X H U w M D I 2 c 2 l u Z 2 x l P X R y d W V c d T A w M j Z v d X R w d X Q 9 Y 3 N 2 L 0 F 1 d G 9 S Z W 1 v d m V k Q 2 9 s d W 1 u c z E u e 1 N U Q V J U L D Z 9 J n F 1 b 3 Q 7 L C Z x d W 9 0 O 1 N l Y 3 R p b 2 4 x L 3 B 1 Y j 9 n a W Q 9 M F x 1 M D A y N n N p b m d s Z T 1 0 c n V l X H U w M D I 2 b 3 V 0 c H V 0 P W N z d i 9 B d X R v U m V t b 3 Z l Z E N v b H V t b n M x L n t F T k Q s N 3 0 m c X V v d D t d L C Z x d W 9 0 O 0 N v b H V t b k N v d W 5 0 J n F 1 b 3 Q 7 O j g s J n F 1 b 3 Q 7 S 2 V 5 Q 2 9 s d W 1 u T m F t Z X M m c X V v d D s 6 W 1 0 s J n F 1 b 3 Q 7 Q 2 9 s d W 1 u S W R l b n R p d G l l c y Z x d W 9 0 O z p b J n F 1 b 3 Q 7 U 2 V j d G l v b j E v c H V i P 2 d p Z D 0 w X H U w M D I 2 c 2 l u Z 2 x l P X R y d W V c d T A w M j Z v d X R w d X Q 9 Y 3 N 2 L 0 F 1 d G 9 S Z W 1 v d m V k Q 2 9 s d W 1 u c z E u e 1 N j Y W 5 D Y X B 0 d X J l L D B 9 J n F 1 b 3 Q 7 L C Z x d W 9 0 O 1 N l Y 3 R p b 2 4 x L 3 B 1 Y j 9 n a W Q 9 M F x 1 M D A y N n N p b m d s Z T 1 0 c n V l X H U w M D I 2 b 3 V 0 c H V 0 P W N z d i 9 B d X R v U m V t b 3 Z l Z E N v b H V t b n M x L n t F b n R l c k 9 k b y w x f S Z x d W 9 0 O y w m c X V v d D t T Z W N 0 a W 9 u M S 9 w d W I / Z 2 l k P T B c d T A w M j Z z a W 5 n b G U 9 d H J 1 Z V x 1 M D A y N m 9 1 d H B 1 d D 1 j c 3 Y v Q X V 0 b 1 J l b W 9 2 Z W R D b 2 x 1 b W 5 z M S 5 7 Q X B w V G l t Z S w y f S Z x d W 9 0 O y w m c X V v d D t T Z W N 0 a W 9 u M S 9 w d W I / Z 2 l k P T B c d T A w M j Z z a W 5 n b G U 9 d H J 1 Z V x 1 M D A y N m 9 1 d H B 1 d D 1 j c 3 Y v Q X V 0 b 1 J l b W 9 2 Z W R D b 2 x 1 b W 5 z M S 5 7 U 2 N v c m l u Z 0 N v b G 9 y U m l k Z X I s M 3 0 m c X V v d D s s J n F 1 b 3 Q 7 U 2 V j d G l v b j E v c H V i P 2 d p Z D 0 w X H U w M D I 2 c 2 l u Z 2 x l P X R y d W V c d T A w M j Z v d X R w d X Q 9 Y 3 N 2 L 0 F 1 d G 9 S Z W 1 v d m V k Q 2 9 s d W 1 u c z E u e 0 Z s Y W d X Y X J u a W 5 n L D R 9 J n F 1 b 3 Q 7 L C Z x d W 9 0 O 1 N l Y 3 R p b 2 4 x L 3 B 1 Y j 9 n a W Q 9 M F x 1 M D A y N n N p b m d s Z T 1 0 c n V l X H U w M D I 2 b 3 V 0 c H V 0 P W N z d i 9 B d X R v U m V t b 3 Z l Z E N v b H V t b n M x L n t P Z G 9 Q a G 9 0 b 1 V S T C w 1 f S Z x d W 9 0 O y w m c X V v d D t T Z W N 0 a W 9 u M S 9 w d W I / Z 2 l k P T B c d T A w M j Z z a W 5 n b G U 9 d H J 1 Z V x 1 M D A y N m 9 1 d H B 1 d D 1 j c 3 Y v Q X V 0 b 1 J l b W 9 2 Z W R D b 2 x 1 b W 5 z M S 5 7 U 1 R B U l Q s N n 0 m c X V v d D s s J n F 1 b 3 Q 7 U 2 V j d G l v b j E v c H V i P 2 d p Z D 0 w X H U w M D I 2 c 2 l u Z 2 x l P X R y d W V c d T A w M j Z v d X R w d X Q 9 Y 3 N 2 L 0 F 1 d G 9 S Z W 1 v d m V k Q 2 9 s d W 1 u c z E u e 0 V O R C w 3 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c H V i J T N G Z 2 l k J T N E M C U y N n N p b m d s Z S U z R H R y d W U l M j Z v d X R w d X Q l M 0 R j c 3 Y 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x I i 8 + P E V u d H J 5 I F R 5 c G U 9 I k Z p b G x M Y X N 0 V X B k Y X R l Z C I g V m F s d W U 9 I m Q y M D I y L T A z L T A 0 V D I z O j U y O j E 3 L j g x N T Y 0 N D F a I i 8 + P E V u d H J 5 I F R 5 c G U 9 I k Z p b G x D b 2 x 1 b W 5 U e X B l c y I g V m F s d W U 9 I n N B d 1 l E Q V F Z R 0 J n V U Z C Z 1 l H Q m d Z R 0 J n P T 0 i L z 4 8 R W 5 0 c n k g V H l w Z T 0 i R m l s b E N v b H V t b k 5 h b W V z I i B W Y W x 1 Z T 0 i c 1 s m c X V v d D t S a W R l c i B O d W 1 i Z X I m c X V v d D s s J n F 1 b 3 Q 7 Q m 9 u d X M g Q 2 9 k Z S Z x d W 9 0 O y w m c X V v d D t T Z X F 1 Z W 5 j Z S B O d W 1 i Z X I m c X V v d D s s J n F 1 b 3 Q 7 Q X B w c m 9 2 Z W Q m c X V v d D s s J n F 1 b 3 Q 7 R G V u a W V k J n F 1 b 3 Q 7 L C Z x d W 9 0 O 0 R l b m l h b C B S Z W F z b 2 4 m c X V v d D s s J n F 1 b 3 Q 7 U G l j I F V y b C Z x d W 9 0 O y w m c X V v d D t S a W R l c i B M Y X Q m c X V v d D s s J n F 1 b 3 Q 7 U m l k Z X I g T G 9 u Z y Z x d W 9 0 O y w m c X V v d D t T d W J t a X R U a W 1 l J n F 1 b 3 Q 7 L C Z x d W 9 0 O 0 1 l Y W x T d G F y d C Z x d W 9 0 O y w m c X V v d D t N Z W F s R W 5 k J n F 1 b 3 Q 7 L C Z x d W 9 0 O 0 1 l Y W x U a W 1 l J n F 1 b 3 Q 7 L C Z x d W 9 0 O 1 J l c 3 R T d G F y d C Z x d W 9 0 O y w m c X V v d D t S Z X N 0 R W 5 k J n F 1 b 3 Q 7 L C Z x d W 9 0 O 1 J l c 3 R U a W 1 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i O G U y Z T I 3 N C 1 l N G E 4 L T Q z Z m M t O G U 5 Y y 0 x O W V m O D Z k N D c 3 N j A i L z 4 8 R W 5 0 c n k g V H l w Z T 0 i U m V s Y X R p b 2 5 z a G l w S W 5 m b 0 N v b n R h a W 5 l c i I g V m F s d W U 9 I n N 7 J n F 1 b 3 Q 7 Y 2 9 s d W 1 u Q 2 9 1 b n Q m c X V v d D s 6 M T Y s J n F 1 b 3 Q 7 a 2 V 5 Q 2 9 s d W 1 u T m F t Z X M m c X V v d D s 6 W 1 0 s J n F 1 b 3 Q 7 c X V l c n l S Z W x h d G l v b n N o a X B z J n F 1 b 3 Q 7 O l t d L C Z x d W 9 0 O 2 N v b H V t b k l k Z W 5 0 a X R p Z X M m c X V v d D s 6 W y Z x d W 9 0 O 1 N l Y 3 R p b 2 4 x L 3 B 1 Y j 9 n a W Q 9 M F x 1 M D A y N n N p b m d s Z T 1 0 c n V l X H U w M D I 2 b 3 V 0 c H V 0 P W N z d i A o M i k v Q X V 0 b 1 J l b W 9 2 Z W R D b 2 x 1 b W 5 z M S 5 7 U m l k Z X I g T n V t Y m V y L D B 9 J n F 1 b 3 Q 7 L C Z x d W 9 0 O 1 N l Y 3 R p b 2 4 x L 3 B 1 Y j 9 n a W Q 9 M F x 1 M D A y N n N p b m d s Z T 1 0 c n V l X H U w M D I 2 b 3 V 0 c H V 0 P W N z d i A o M i k v Q X V 0 b 1 J l b W 9 2 Z W R D b 2 x 1 b W 5 z M S 5 7 Q m 9 u d X M g Q 2 9 k Z S w x f S Z x d W 9 0 O y w m c X V v d D t T Z W N 0 a W 9 u M S 9 w d W I / Z 2 l k P T B c d T A w M j Z z a W 5 n b G U 9 d H J 1 Z V x 1 M D A y N m 9 1 d H B 1 d D 1 j c 3 Y g K D I p L 0 F 1 d G 9 S Z W 1 v d m V k Q 2 9 s d W 1 u c z E u e 1 N l c X V l b m N l I E 5 1 b W J l c i w y f S Z x d W 9 0 O y w m c X V v d D t T Z W N 0 a W 9 u M S 9 w d W I / Z 2 l k P T B c d T A w M j Z z a W 5 n b G U 9 d H J 1 Z V x 1 M D A y N m 9 1 d H B 1 d D 1 j c 3 Y g K D I p L 0 F 1 d G 9 S Z W 1 v d m V k Q 2 9 s d W 1 u c z E u e 0 F w c H J v d m V k L D N 9 J n F 1 b 3 Q 7 L C Z x d W 9 0 O 1 N l Y 3 R p b 2 4 x L 3 B 1 Y j 9 n a W Q 9 M F x 1 M D A y N n N p b m d s Z T 1 0 c n V l X H U w M D I 2 b 3 V 0 c H V 0 P W N z d i A o M i k v Q X V 0 b 1 J l b W 9 2 Z W R D b 2 x 1 b W 5 z M S 5 7 R G V u a W V k L D R 9 J n F 1 b 3 Q 7 L C Z x d W 9 0 O 1 N l Y 3 R p b 2 4 x L 3 B 1 Y j 9 n a W Q 9 M F x 1 M D A y N n N p b m d s Z T 1 0 c n V l X H U w M D I 2 b 3 V 0 c H V 0 P W N z d i A o M i k v Q X V 0 b 1 J l b W 9 2 Z W R D b 2 x 1 b W 5 z M S 5 7 R G V u a W F s I F J l Y X N v b i w 1 f S Z x d W 9 0 O y w m c X V v d D t T Z W N 0 a W 9 u M S 9 w d W I / Z 2 l k P T B c d T A w M j Z z a W 5 n b G U 9 d H J 1 Z V x 1 M D A y N m 9 1 d H B 1 d D 1 j c 3 Y g K D I p L 0 F 1 d G 9 S Z W 1 v d m V k Q 2 9 s d W 1 u c z E u e 1 B p Y y B V c m w s N n 0 m c X V v d D s s J n F 1 b 3 Q 7 U 2 V j d G l v b j E v c H V i P 2 d p Z D 0 w X H U w M D I 2 c 2 l u Z 2 x l P X R y d W V c d T A w M j Z v d X R w d X Q 9 Y 3 N 2 I C g y K S 9 B d X R v U m V t b 3 Z l Z E N v b H V t b n M x L n t S a W R l c i B M Y X Q s N 3 0 m c X V v d D s s J n F 1 b 3 Q 7 U 2 V j d G l v b j E v c H V i P 2 d p Z D 0 w X H U w M D I 2 c 2 l u Z 2 x l P X R y d W V c d T A w M j Z v d X R w d X Q 9 Y 3 N 2 I C g y K S 9 B d X R v U m V t b 3 Z l Z E N v b H V t b n M x L n t S a W R l c i B M b 2 5 n L D h 9 J n F 1 b 3 Q 7 L C Z x d W 9 0 O 1 N l Y 3 R p b 2 4 x L 3 B 1 Y j 9 n a W Q 9 M F x 1 M D A y N n N p b m d s Z T 1 0 c n V l X H U w M D I 2 b 3 V 0 c H V 0 P W N z d i A o M i k v Q X V 0 b 1 J l b W 9 2 Z W R D b 2 x 1 b W 5 z M S 5 7 U 3 V i b W l 0 V G l t Z S w 5 f S Z x d W 9 0 O y w m c X V v d D t T Z W N 0 a W 9 u M S 9 w d W I / Z 2 l k P T B c d T A w M j Z z a W 5 n b G U 9 d H J 1 Z V x 1 M D A y N m 9 1 d H B 1 d D 1 j c 3 Y g K D I p L 0 F 1 d G 9 S Z W 1 v d m V k Q 2 9 s d W 1 u c z E u e 0 1 l Y W x T d G F y d C w x M H 0 m c X V v d D s s J n F 1 b 3 Q 7 U 2 V j d G l v b j E v c H V i P 2 d p Z D 0 w X H U w M D I 2 c 2 l u Z 2 x l P X R y d W V c d T A w M j Z v d X R w d X Q 9 Y 3 N 2 I C g y K S 9 B d X R v U m V t b 3 Z l Z E N v b H V t b n M x L n t N Z W F s R W 5 k L D E x f S Z x d W 9 0 O y w m c X V v d D t T Z W N 0 a W 9 u M S 9 w d W I / Z 2 l k P T B c d T A w M j Z z a W 5 n b G U 9 d H J 1 Z V x 1 M D A y N m 9 1 d H B 1 d D 1 j c 3 Y g K D I p L 0 F 1 d G 9 S Z W 1 v d m V k Q 2 9 s d W 1 u c z E u e 0 1 l Y W x U a W 1 l L D E y f S Z x d W 9 0 O y w m c X V v d D t T Z W N 0 a W 9 u M S 9 w d W I / Z 2 l k P T B c d T A w M j Z z a W 5 n b G U 9 d H J 1 Z V x 1 M D A y N m 9 1 d H B 1 d D 1 j c 3 Y g K D I p L 0 F 1 d G 9 S Z W 1 v d m V k Q 2 9 s d W 1 u c z E u e 1 J l c 3 R T d G F y d C w x M 3 0 m c X V v d D s s J n F 1 b 3 Q 7 U 2 V j d G l v b j E v c H V i P 2 d p Z D 0 w X H U w M D I 2 c 2 l u Z 2 x l P X R y d W V c d T A w M j Z v d X R w d X Q 9 Y 3 N 2 I C g y K S 9 B d X R v U m V t b 3 Z l Z E N v b H V t b n M x L n t S Z X N 0 R W 5 k L D E 0 f S Z x d W 9 0 O y w m c X V v d D t T Z W N 0 a W 9 u M S 9 w d W I / Z 2 l k P T B c d T A w M j Z z a W 5 n b G U 9 d H J 1 Z V x 1 M D A y N m 9 1 d H B 1 d D 1 j c 3 Y g K D I p L 0 F 1 d G 9 S Z W 1 v d m V k Q 2 9 s d W 1 u c z E u e 1 J l c 3 R U a W 1 l L D E 1 f S Z x d W 9 0 O 1 0 s J n F 1 b 3 Q 7 Q 2 9 s d W 1 u Q 2 9 1 b n Q m c X V v d D s 6 M T Y s J n F 1 b 3 Q 7 S 2 V 5 Q 2 9 s d W 1 u T m F t Z X M m c X V v d D s 6 W 1 0 s J n F 1 b 3 Q 7 Q 2 9 s d W 1 u S W R l b n R p d G l l c y Z x d W 9 0 O z p b J n F 1 b 3 Q 7 U 2 V j d G l v b j E v c H V i P 2 d p Z D 0 w X H U w M D I 2 c 2 l u Z 2 x l P X R y d W V c d T A w M j Z v d X R w d X Q 9 Y 3 N 2 I C g y K S 9 B d X R v U m V t b 3 Z l Z E N v b H V t b n M x L n t S a W R l c i B O d W 1 i Z X I s M H 0 m c X V v d D s s J n F 1 b 3 Q 7 U 2 V j d G l v b j E v c H V i P 2 d p Z D 0 w X H U w M D I 2 c 2 l u Z 2 x l P X R y d W V c d T A w M j Z v d X R w d X Q 9 Y 3 N 2 I C g y K S 9 B d X R v U m V t b 3 Z l Z E N v b H V t b n M x L n t C b 2 5 1 c y B D b 2 R l L D F 9 J n F 1 b 3 Q 7 L C Z x d W 9 0 O 1 N l Y 3 R p b 2 4 x L 3 B 1 Y j 9 n a W Q 9 M F x 1 M D A y N n N p b m d s Z T 1 0 c n V l X H U w M D I 2 b 3 V 0 c H V 0 P W N z d i A o M i k v Q X V 0 b 1 J l b W 9 2 Z W R D b 2 x 1 b W 5 z M S 5 7 U 2 V x d W V u Y 2 U g T n V t Y m V y L D J 9 J n F 1 b 3 Q 7 L C Z x d W 9 0 O 1 N l Y 3 R p b 2 4 x L 3 B 1 Y j 9 n a W Q 9 M F x 1 M D A y N n N p b m d s Z T 1 0 c n V l X H U w M D I 2 b 3 V 0 c H V 0 P W N z d i A o M i k v Q X V 0 b 1 J l b W 9 2 Z W R D b 2 x 1 b W 5 z M S 5 7 Q X B w c m 9 2 Z W Q s M 3 0 m c X V v d D s s J n F 1 b 3 Q 7 U 2 V j d G l v b j E v c H V i P 2 d p Z D 0 w X H U w M D I 2 c 2 l u Z 2 x l P X R y d W V c d T A w M j Z v d X R w d X Q 9 Y 3 N 2 I C g y K S 9 B d X R v U m V t b 3 Z l Z E N v b H V t b n M x L n t E Z W 5 p Z W Q s N H 0 m c X V v d D s s J n F 1 b 3 Q 7 U 2 V j d G l v b j E v c H V i P 2 d p Z D 0 w X H U w M D I 2 c 2 l u Z 2 x l P X R y d W V c d T A w M j Z v d X R w d X Q 9 Y 3 N 2 I C g y K S 9 B d X R v U m V t b 3 Z l Z E N v b H V t b n M x L n t E Z W 5 p Y W w g U m V h c 2 9 u L D V 9 J n F 1 b 3 Q 7 L C Z x d W 9 0 O 1 N l Y 3 R p b 2 4 x L 3 B 1 Y j 9 n a W Q 9 M F x 1 M D A y N n N p b m d s Z T 1 0 c n V l X H U w M D I 2 b 3 V 0 c H V 0 P W N z d i A o M i k v Q X V 0 b 1 J l b W 9 2 Z W R D b 2 x 1 b W 5 z M S 5 7 U G l j I F V y b C w 2 f S Z x d W 9 0 O y w m c X V v d D t T Z W N 0 a W 9 u M S 9 w d W I / Z 2 l k P T B c d T A w M j Z z a W 5 n b G U 9 d H J 1 Z V x 1 M D A y N m 9 1 d H B 1 d D 1 j c 3 Y g K D I p L 0 F 1 d G 9 S Z W 1 v d m V k Q 2 9 s d W 1 u c z E u e 1 J p Z G V y I E x h d C w 3 f S Z x d W 9 0 O y w m c X V v d D t T Z W N 0 a W 9 u M S 9 w d W I / Z 2 l k P T B c d T A w M j Z z a W 5 n b G U 9 d H J 1 Z V x 1 M D A y N m 9 1 d H B 1 d D 1 j c 3 Y g K D I p L 0 F 1 d G 9 S Z W 1 v d m V k Q 2 9 s d W 1 u c z E u e 1 J p Z G V y I E x v b m c s O H 0 m c X V v d D s s J n F 1 b 3 Q 7 U 2 V j d G l v b j E v c H V i P 2 d p Z D 0 w X H U w M D I 2 c 2 l u Z 2 x l P X R y d W V c d T A w M j Z v d X R w d X Q 9 Y 3 N 2 I C g y K S 9 B d X R v U m V t b 3 Z l Z E N v b H V t b n M x L n t T d W J t a X R U a W 1 l L D l 9 J n F 1 b 3 Q 7 L C Z x d W 9 0 O 1 N l Y 3 R p b 2 4 x L 3 B 1 Y j 9 n a W Q 9 M F x 1 M D A y N n N p b m d s Z T 1 0 c n V l X H U w M D I 2 b 3 V 0 c H V 0 P W N z d i A o M i k v Q X V 0 b 1 J l b W 9 2 Z W R D b 2 x 1 b W 5 z M S 5 7 T W V h b F N 0 Y X J 0 L D E w f S Z x d W 9 0 O y w m c X V v d D t T Z W N 0 a W 9 u M S 9 w d W I / Z 2 l k P T B c d T A w M j Z z a W 5 n b G U 9 d H J 1 Z V x 1 M D A y N m 9 1 d H B 1 d D 1 j c 3 Y g K D I p L 0 F 1 d G 9 S Z W 1 v d m V k Q 2 9 s d W 1 u c z E u e 0 1 l Y W x F b m Q s M T F 9 J n F 1 b 3 Q 7 L C Z x d W 9 0 O 1 N l Y 3 R p b 2 4 x L 3 B 1 Y j 9 n a W Q 9 M F x 1 M D A y N n N p b m d s Z T 1 0 c n V l X H U w M D I 2 b 3 V 0 c H V 0 P W N z d i A o M i k v Q X V 0 b 1 J l b W 9 2 Z W R D b 2 x 1 b W 5 z M S 5 7 T W V h b F R p b W U s M T J 9 J n F 1 b 3 Q 7 L C Z x d W 9 0 O 1 N l Y 3 R p b 2 4 x L 3 B 1 Y j 9 n a W Q 9 M F x 1 M D A y N n N p b m d s Z T 1 0 c n V l X H U w M D I 2 b 3 V 0 c H V 0 P W N z d i A o M i k v Q X V 0 b 1 J l b W 9 2 Z W R D b 2 x 1 b W 5 z M S 5 7 U m V z d F N 0 Y X J 0 L D E z f S Z x d W 9 0 O y w m c X V v d D t T Z W N 0 a W 9 u M S 9 w d W I / Z 2 l k P T B c d T A w M j Z z a W 5 n b G U 9 d H J 1 Z V x 1 M D A y N m 9 1 d H B 1 d D 1 j c 3 Y g K D I p L 0 F 1 d G 9 S Z W 1 v d m V k Q 2 9 s d W 1 u c z E u e 1 J l c 3 R F b m Q s M T R 9 J n F 1 b 3 Q 7 L C Z x d W 9 0 O 1 N l Y 3 R p b 2 4 x L 3 B 1 Y j 9 n a W Q 9 M F x 1 M D A y N n N p b m d s Z T 1 0 c n V l X H U w M D I 2 b 3 V 0 c H V 0 P W N z d i A o M i k v Q X V 0 b 1 J l b W 9 2 Z W R D b 2 x 1 b W 5 z M S 5 7 U m V z d F R p b W U s M T V 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w d W I l M 0 Z n a W Q l M 0 Q w J T I 2 c 2 l u Z 2 x l J T N E d H J 1 Z S U y N m 9 1 d H B 1 d C U z R G N z d i 9 T b 3 V y Y 2 U 8 L 0 l 0 Z W 1 Q Y X R o P j w v S X R l b U x v Y 2 F 0 a W 9 u P j x T d G F i b G V F b n R y a W V z L z 4 8 L 0 l 0 Z W 0 + P E l 0 Z W 0 + P E l 0 Z W 1 M b 2 N h d G l v b j 4 8 S X R l b V R 5 c G U + R m 9 y b X V s Y T w v S X R l b V R 5 c G U + P E l 0 Z W 1 Q Y X R o P l N l Y 3 R p b 2 4 x L 3 B 1 Y i U z R m d p Z C U z R D A l M j Z z a W 5 n b G U l M 0 R 0 c n V l J T I 2 b 3 V 0 c H V 0 J T N E Y 3 N 2 L 1 B y b 2 1 v d G V k J T I w S G V h Z G V y c z w v S X R l b V B h d G g + P C 9 J d G V t T G 9 j Y X R p b 2 4 + P F N 0 Y W J s Z U V u d H J p Z X M v P j w v S X R l b T 4 8 S X R l b T 4 8 S X R l b U x v Y 2 F 0 a W 9 u P j x J d G V t V H l w Z T 5 G b 3 J t d W x h P C 9 J d G V t V H l w Z T 4 8 S X R l b V B h d G g + U 2 V j d G l v b j E v c H V i J T N G Z 2 l k J T N E M C U y N n N p b m d s Z S U z R H R y d W U l M j Z v d X R w d X Q l M 0 R j c 3 Y v Q 2 h h b m d l Z C U y M F R 5 c G U 8 L 0 l 0 Z W 1 Q Y X R o P j w v S X R l b U x v Y 2 F 0 a W 9 u P j x T d G F i b G V F b n R y a W V z L z 4 8 L 0 l 0 Z W 0 + P E l 0 Z W 0 + P E l 0 Z W 1 M b 2 N h d G l v b j 4 8 S X R l b V R 5 c G U + R m 9 y b X V s Y T w v S X R l b V R 5 c G U + P E l 0 Z W 1 Q Y X R o P l N l Y 3 R p b 2 4 x L 3 B 1 Y i U z R m d p Z C U z R D A l M j Z z a W 5 n b G U l M 0 R 0 c n V l J T I 2 b 3 V 0 c H V 0 J T N E Y 3 N 2 J T I w K D I p L 1 N v d X J j Z T w v S X R l b V B h d G g + P C 9 J d G V t T G 9 j Y X R p b 2 4 + P F N 0 Y W J s Z U V u d H J p Z X M v P j w v S X R l b T 4 8 S X R l b T 4 8 S X R l b U x v Y 2 F 0 a W 9 u P j x J d G V t V H l w Z T 5 G b 3 J t d W x h P C 9 J d G V t V H l w Z T 4 8 S X R l b V B h d G g + U 2 V j d G l v b j E v c H V i J T N G Z 2 l k J T N E M C U y N n N p b m d s Z S U z R H R y d W U l M j Z v d X R w d X Q l M 0 R j c 3 Y l M j A o M i k v U H J v b W 9 0 Z W Q l M j B I Z W F k Z X J z P C 9 J d G V t U G F 0 a D 4 8 L 0 l 0 Z W 1 M b 2 N h d G l v b j 4 8 U 3 R h Y m x l R W 5 0 c m l l c y 8 + P C 9 J d G V t P j x J d G V t P j x J d G V t T G 9 j Y X R p b 2 4 + P E l 0 Z W 1 U e X B l P k Z v c m 1 1 b G E 8 L 0 l 0 Z W 1 U e X B l P j x J d G V t U G F 0 a D 5 T Z W N 0 a W 9 u M S 9 w d W I l M 0 Z n a W Q l M 0 Q w J T I 2 c 2 l u Z 2 x l J T N E d H J 1 Z S U y N m 9 1 d H B 1 d C U z R G N z d i U y M C g y K S 9 D a G F u Z 2 V k J T I w V H l w Z T 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A m A Q A A A Q A A A N C M n d 8 B F d E R j H o A w E / C l + s B A A A A 5 0 1 U a Y J v q E G c h H Y T t C O N Q Q A A A A A C A A A A A A A Q Z g A A A A E A A C A A A A B y o 1 s s Q S L T V G 0 u u f L v b G e x 7 Z b 4 Q w C J F z G d E P 8 2 0 E 5 Q U Q A A A A A O g A A A A A I A A C A A A A D P G 5 h k f w 4 F B S w 0 b T + Q 1 0 D G Y Q 3 i K g q P g 4 L o s r Y B A K S U M F A A A A B r 9 P I n v 6 x G J Y o 7 U b u u s X L h n P Q E D T W J u h Q l U D I f r A S t M w p L 9 A i Y U n B Q f K v z i z Y 2 1 l h O B 2 Y H y x R g p 5 P l Q G w s o c w g j e t 8 5 N q Z o v A W j z D N A i C O a E A A A A D A f x k 0 Y Q C R 6 8 N M i t 4 F I / t e i Y I 1 U w N 4 5 V F d O 2 D / 7 a M I 4 1 C t 8 W 1 T H B 0 7 B 1 P H J W 6 5 L i B y Z n A Q K T d E C W / t 0 l F I 4 o D 4 < / D a t a M a s h u p > 
</file>

<file path=customXml/itemProps1.xml><?xml version="1.0" encoding="utf-8"?>
<ds:datastoreItem xmlns:ds="http://schemas.openxmlformats.org/officeDocument/2006/customXml" ds:itemID="{7FF559F8-981D-46B1-BC96-7F0C75A1AFB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RallyBook</vt:lpstr>
      <vt:lpstr>Scoring Helper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Kermit T. Frog</dc:creator>
  <cp:keywords/>
  <dc:description/>
  <cp:lastModifiedBy>Kermit T. Frog</cp:lastModifiedBy>
  <cp:revision/>
  <cp:lastPrinted>2022-03-08T00:57:24Z</cp:lastPrinted>
  <dcterms:created xsi:type="dcterms:W3CDTF">2021-11-28T11:35:05Z</dcterms:created>
  <dcterms:modified xsi:type="dcterms:W3CDTF">2022-03-14T22:34:35Z</dcterms:modified>
  <cp:category/>
  <cp:contentStatus/>
</cp:coreProperties>
</file>