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PTong\Dropbox\Dartboard Rally\Rallybook\"/>
    </mc:Choice>
  </mc:AlternateContent>
  <xr:revisionPtr revIDLastSave="0" documentId="13_ncr:1_{C89F3AC8-6D15-44A0-9835-E10FD84ABA45}" xr6:coauthVersionLast="47" xr6:coauthVersionMax="47" xr10:uidLastSave="{00000000-0000-0000-0000-000000000000}"/>
  <bookViews>
    <workbookView xWindow="-120" yWindow="-120" windowWidth="29040" windowHeight="15720" xr2:uid="{8EB7F77F-BEF5-4D2C-ABEB-6A00CBF423F6}"/>
  </bookViews>
  <sheets>
    <sheet name="Bonuses" sheetId="1" r:id="rId1"/>
    <sheet name="ScoreHelper" sheetId="4" r:id="rId2"/>
    <sheet name="PACKET(1)" sheetId="2" state="hidden" r:id="rId3"/>
  </sheets>
  <definedNames>
    <definedName name="Rally_ID">#REF!</definedName>
    <definedName name="RallyDropdown">#REF!</definedName>
    <definedName name="RallyDropdownNames">#REF!</definedName>
    <definedName name="Selected_Rally_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R3" i="1" l="1"/>
  <c r="BS3" i="1"/>
  <c r="BT3" i="1"/>
  <c r="BU3" i="1"/>
  <c r="BR4" i="1"/>
  <c r="BS4" i="1"/>
  <c r="BT4" i="1"/>
  <c r="BU4" i="1"/>
  <c r="BR5" i="1"/>
  <c r="BS5" i="1"/>
  <c r="BT5" i="1"/>
  <c r="BU5" i="1"/>
  <c r="BR6" i="1"/>
  <c r="BS6" i="1"/>
  <c r="BT6" i="1"/>
  <c r="BU6" i="1"/>
  <c r="BR7" i="1"/>
  <c r="BS7" i="1"/>
  <c r="BT7" i="1"/>
  <c r="BU7" i="1"/>
  <c r="BR8" i="1"/>
  <c r="BS8" i="1"/>
  <c r="BT8" i="1"/>
  <c r="BU8" i="1"/>
  <c r="BR9" i="1"/>
  <c r="BS9" i="1"/>
  <c r="BT9" i="1"/>
  <c r="BU9" i="1"/>
  <c r="BR10" i="1"/>
  <c r="BS10" i="1"/>
  <c r="BT10" i="1"/>
  <c r="BU10" i="1"/>
  <c r="BR11" i="1"/>
  <c r="BS11" i="1"/>
  <c r="BT11" i="1"/>
  <c r="BU11" i="1"/>
  <c r="BR12" i="1"/>
  <c r="BS12" i="1"/>
  <c r="BT12" i="1"/>
  <c r="BU12" i="1"/>
  <c r="BR13" i="1"/>
  <c r="BS13" i="1"/>
  <c r="BT13" i="1"/>
  <c r="BU13" i="1"/>
  <c r="BR14" i="1"/>
  <c r="BS14" i="1"/>
  <c r="BT14" i="1"/>
  <c r="BU14" i="1"/>
  <c r="BR15" i="1"/>
  <c r="BS15" i="1"/>
  <c r="BT15" i="1"/>
  <c r="BU15" i="1"/>
  <c r="BR16" i="1"/>
  <c r="BS16" i="1"/>
  <c r="BT16" i="1"/>
  <c r="BU16" i="1"/>
  <c r="BR17" i="1"/>
  <c r="BS17" i="1"/>
  <c r="BT17" i="1"/>
  <c r="BU17" i="1"/>
  <c r="BR18" i="1"/>
  <c r="BS18" i="1"/>
  <c r="BT18" i="1"/>
  <c r="BU18" i="1"/>
  <c r="BR19" i="1"/>
  <c r="BS19" i="1"/>
  <c r="BT19" i="1"/>
  <c r="BU19" i="1"/>
  <c r="BR20" i="1"/>
  <c r="BS20" i="1"/>
  <c r="BT20" i="1"/>
  <c r="BU20" i="1"/>
  <c r="BR21" i="1"/>
  <c r="BS21" i="1"/>
  <c r="BT21" i="1"/>
  <c r="BU21" i="1"/>
  <c r="BR22" i="1"/>
  <c r="BS22" i="1"/>
  <c r="BT22" i="1"/>
  <c r="BU22" i="1"/>
  <c r="BR23" i="1"/>
  <c r="BS23" i="1"/>
  <c r="BT23" i="1"/>
  <c r="BU23" i="1"/>
  <c r="BR24" i="1"/>
  <c r="BS24" i="1"/>
  <c r="BT24" i="1"/>
  <c r="BU24" i="1"/>
  <c r="BR25" i="1"/>
  <c r="BS25" i="1"/>
  <c r="BT25" i="1"/>
  <c r="BU25" i="1"/>
  <c r="BR26" i="1"/>
  <c r="BS26" i="1"/>
  <c r="BT26" i="1"/>
  <c r="BU26" i="1"/>
  <c r="BR27" i="1"/>
  <c r="BS27" i="1"/>
  <c r="BT27" i="1"/>
  <c r="BU27" i="1"/>
  <c r="BR28" i="1"/>
  <c r="BS28" i="1"/>
  <c r="BT28" i="1"/>
  <c r="BU28" i="1"/>
  <c r="BR29" i="1"/>
  <c r="BS29" i="1"/>
  <c r="BT29" i="1"/>
  <c r="BU29" i="1"/>
  <c r="BR30" i="1"/>
  <c r="BS30" i="1"/>
  <c r="BT30" i="1"/>
  <c r="BU30" i="1"/>
  <c r="BR31" i="1"/>
  <c r="BS31" i="1"/>
  <c r="BT31" i="1"/>
  <c r="BU31" i="1"/>
  <c r="BR32" i="1"/>
  <c r="BS32" i="1"/>
  <c r="BT32" i="1"/>
  <c r="BU32" i="1"/>
  <c r="BR33" i="1"/>
  <c r="BS33" i="1"/>
  <c r="BT33" i="1"/>
  <c r="BU33" i="1"/>
  <c r="BR34" i="1"/>
  <c r="BS34" i="1"/>
  <c r="BT34" i="1"/>
  <c r="BU34" i="1"/>
  <c r="BR35" i="1"/>
  <c r="BS35" i="1"/>
  <c r="BT35" i="1"/>
  <c r="BU35" i="1"/>
  <c r="BR36" i="1"/>
  <c r="BS36" i="1"/>
  <c r="BT36" i="1"/>
  <c r="BU36" i="1"/>
  <c r="BR37" i="1"/>
  <c r="BS37" i="1"/>
  <c r="BT37" i="1"/>
  <c r="BU37" i="1"/>
  <c r="BR38" i="1"/>
  <c r="BS38" i="1"/>
  <c r="BT38" i="1"/>
  <c r="BU38" i="1"/>
  <c r="BR39" i="1"/>
  <c r="BS39" i="1"/>
  <c r="BT39" i="1"/>
  <c r="BU39" i="1"/>
  <c r="BR40" i="1"/>
  <c r="BS40" i="1"/>
  <c r="BT40" i="1"/>
  <c r="BU40" i="1"/>
  <c r="BR41" i="1"/>
  <c r="BS41" i="1"/>
  <c r="BT41" i="1"/>
  <c r="BU41" i="1"/>
  <c r="BR42" i="1"/>
  <c r="BS42" i="1"/>
  <c r="BT42" i="1"/>
  <c r="BU42" i="1"/>
  <c r="BR43" i="1"/>
  <c r="BS43" i="1"/>
  <c r="BT43" i="1"/>
  <c r="BU43" i="1"/>
  <c r="BR44" i="1"/>
  <c r="BS44" i="1"/>
  <c r="BT44" i="1"/>
  <c r="BU44" i="1"/>
  <c r="BR45" i="1"/>
  <c r="BS45" i="1"/>
  <c r="BT45" i="1"/>
  <c r="BU45" i="1"/>
  <c r="BR46" i="1"/>
  <c r="BS46" i="1"/>
  <c r="BT46" i="1"/>
  <c r="BU46" i="1"/>
  <c r="BR47" i="1"/>
  <c r="BS47" i="1"/>
  <c r="BT47" i="1"/>
  <c r="BU47" i="1"/>
  <c r="BR48" i="1"/>
  <c r="BS48" i="1"/>
  <c r="BT48" i="1"/>
  <c r="BU48" i="1"/>
  <c r="BR49" i="1"/>
  <c r="BS49" i="1"/>
  <c r="BT49" i="1"/>
  <c r="BU49" i="1"/>
  <c r="BR50" i="1"/>
  <c r="BS50" i="1"/>
  <c r="BT50" i="1"/>
  <c r="BU50" i="1"/>
  <c r="BR51" i="1"/>
  <c r="BS51" i="1"/>
  <c r="BT51" i="1"/>
  <c r="BU51" i="1"/>
  <c r="BR52" i="1"/>
  <c r="BS52" i="1"/>
  <c r="BT52" i="1"/>
  <c r="BU52" i="1"/>
  <c r="BU2" i="1"/>
  <c r="BT2" i="1"/>
  <c r="BS2" i="1"/>
  <c r="BR2"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3" i="1"/>
  <c r="B53" i="2"/>
  <c r="C53" i="2"/>
  <c r="D53" i="2"/>
  <c r="G53" i="2"/>
  <c r="H53" i="2" s="1"/>
  <c r="B35" i="2"/>
  <c r="B36" i="2"/>
  <c r="C36" i="2" s="1"/>
  <c r="B37" i="2"/>
  <c r="B38" i="2"/>
  <c r="B39" i="2"/>
  <c r="B40" i="2"/>
  <c r="B41" i="2"/>
  <c r="B42" i="2"/>
  <c r="B43" i="2"/>
  <c r="B44" i="2"/>
  <c r="B45" i="2"/>
  <c r="B46" i="2"/>
  <c r="B47" i="2"/>
  <c r="B48" i="2"/>
  <c r="B49" i="2"/>
  <c r="B50" i="2"/>
  <c r="B51" i="2"/>
  <c r="B52" i="2"/>
  <c r="B34" i="2"/>
  <c r="C34" i="2" s="1"/>
  <c r="B33" i="2"/>
  <c r="C33" i="2" s="1"/>
  <c r="B4" i="2"/>
  <c r="C4" i="2" s="1"/>
  <c r="B5" i="2"/>
  <c r="B6" i="2"/>
  <c r="B7" i="2"/>
  <c r="C7" i="2" s="1"/>
  <c r="B8" i="2"/>
  <c r="B9" i="2"/>
  <c r="B10" i="2"/>
  <c r="B11" i="2"/>
  <c r="B12" i="2"/>
  <c r="B13" i="2"/>
  <c r="B14" i="2"/>
  <c r="B15" i="2"/>
  <c r="B16" i="2"/>
  <c r="B17" i="2"/>
  <c r="B18" i="2"/>
  <c r="C18" i="2" s="1"/>
  <c r="B19" i="2"/>
  <c r="C19" i="2" s="1"/>
  <c r="B20" i="2"/>
  <c r="C20" i="2" s="1"/>
  <c r="B21" i="2"/>
  <c r="B22" i="2"/>
  <c r="B23" i="2"/>
  <c r="B24" i="2"/>
  <c r="B25" i="2"/>
  <c r="C25" i="2" s="1"/>
  <c r="B26" i="2"/>
  <c r="C26" i="2" s="1"/>
  <c r="B27" i="2"/>
  <c r="C27" i="2" s="1"/>
  <c r="B28" i="2"/>
  <c r="C28" i="2" s="1"/>
  <c r="B29" i="2"/>
  <c r="C29" i="2" s="1"/>
  <c r="B30" i="2"/>
  <c r="B31" i="2"/>
  <c r="B32" i="2"/>
  <c r="C48" i="2"/>
  <c r="C49" i="2"/>
  <c r="C50" i="2"/>
  <c r="C51" i="2"/>
  <c r="C52" i="2"/>
  <c r="B3" i="2"/>
  <c r="C3" i="2" s="1"/>
  <c r="C21" i="2"/>
  <c r="C22" i="2"/>
  <c r="C23" i="2"/>
  <c r="C24" i="2"/>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6" i="4"/>
  <c r="B47" i="4"/>
  <c r="B48" i="4"/>
  <c r="B49" i="4"/>
  <c r="B50" i="4"/>
  <c r="B51" i="4"/>
  <c r="B52" i="4"/>
  <c r="B53" i="4"/>
  <c r="B54" i="4"/>
  <c r="B55" i="4"/>
  <c r="B56" i="4"/>
  <c r="B57" i="4"/>
  <c r="B58" i="4"/>
  <c r="B59" i="4"/>
  <c r="B60" i="4"/>
  <c r="B61" i="4"/>
  <c r="B62" i="4"/>
  <c r="B63" i="4"/>
  <c r="B64" i="4"/>
  <c r="B65" i="4"/>
  <c r="B14" i="4"/>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C39" i="2"/>
  <c r="D39" i="2"/>
  <c r="D40" i="2"/>
  <c r="D41" i="2"/>
  <c r="D42" i="2"/>
  <c r="D43" i="2"/>
  <c r="D44" i="2"/>
  <c r="D45" i="2"/>
  <c r="D46" i="2"/>
  <c r="D47" i="2"/>
  <c r="D48" i="2"/>
  <c r="D49" i="2"/>
  <c r="D50" i="2"/>
  <c r="D51" i="2"/>
  <c r="D52" i="2"/>
  <c r="D3" i="2"/>
  <c r="C16" i="2"/>
  <c r="C17" i="2"/>
  <c r="C5" i="2" l="1"/>
  <c r="C37" i="2"/>
  <c r="C35" i="2"/>
  <c r="C15" i="2"/>
  <c r="C6" i="2"/>
  <c r="C47" i="2"/>
  <c r="C38" i="2"/>
  <c r="C46" i="2"/>
  <c r="C14" i="2"/>
  <c r="C45" i="2"/>
  <c r="C13" i="2"/>
  <c r="C44" i="2"/>
  <c r="C12" i="2"/>
  <c r="C43" i="2"/>
  <c r="C11" i="2"/>
  <c r="C42" i="2"/>
  <c r="C10" i="2"/>
  <c r="C41" i="2"/>
  <c r="C9" i="2"/>
  <c r="C40" i="2"/>
  <c r="C8" i="2"/>
  <c r="C32" i="2"/>
  <c r="C31" i="2"/>
  <c r="C30" i="2"/>
  <c r="E4" i="2"/>
  <c r="AT16" i="1"/>
  <c r="AT6" i="1"/>
  <c r="AR3" i="1"/>
  <c r="AS3" i="1"/>
  <c r="AT3" i="1"/>
  <c r="AU3" i="1"/>
  <c r="AV3" i="1"/>
  <c r="AX3" i="1"/>
  <c r="AR4" i="1"/>
  <c r="AS4" i="1"/>
  <c r="AT4" i="1"/>
  <c r="AU4" i="1"/>
  <c r="AV4" i="1"/>
  <c r="AX4" i="1"/>
  <c r="AR5" i="1"/>
  <c r="AS5" i="1"/>
  <c r="AT5" i="1"/>
  <c r="AU5" i="1"/>
  <c r="AV5" i="1"/>
  <c r="AX5" i="1"/>
  <c r="AR6" i="1"/>
  <c r="AS6" i="1"/>
  <c r="AU6" i="1"/>
  <c r="AV6" i="1"/>
  <c r="AX6" i="1"/>
  <c r="AR7" i="1"/>
  <c r="AS7" i="1"/>
  <c r="AT7" i="1"/>
  <c r="AU7" i="1"/>
  <c r="AV7" i="1"/>
  <c r="AX7" i="1"/>
  <c r="AR8" i="1"/>
  <c r="AS8" i="1"/>
  <c r="AT8" i="1"/>
  <c r="AU8" i="1"/>
  <c r="AV8" i="1"/>
  <c r="AX8" i="1"/>
  <c r="AR9" i="1"/>
  <c r="AS9" i="1"/>
  <c r="AT9" i="1"/>
  <c r="AU9" i="1"/>
  <c r="AV9" i="1"/>
  <c r="AX9" i="1"/>
  <c r="AR10" i="1"/>
  <c r="AS10" i="1"/>
  <c r="AT10" i="1"/>
  <c r="AU10" i="1"/>
  <c r="AV10" i="1"/>
  <c r="AX10" i="1"/>
  <c r="AR11" i="1"/>
  <c r="AS11" i="1"/>
  <c r="AT11" i="1"/>
  <c r="AU11" i="1"/>
  <c r="AV11" i="1"/>
  <c r="AX11" i="1"/>
  <c r="AR12" i="1"/>
  <c r="AS12" i="1"/>
  <c r="AT12" i="1"/>
  <c r="AU12" i="1"/>
  <c r="AV12" i="1"/>
  <c r="AX12" i="1"/>
  <c r="AR13" i="1"/>
  <c r="AS13" i="1"/>
  <c r="AT13" i="1"/>
  <c r="AU13" i="1"/>
  <c r="AV13" i="1"/>
  <c r="AX13" i="1"/>
  <c r="AR14" i="1"/>
  <c r="AS14" i="1"/>
  <c r="AT14" i="1"/>
  <c r="AU14" i="1"/>
  <c r="AV14" i="1"/>
  <c r="AX14" i="1"/>
  <c r="AR15" i="1"/>
  <c r="AS15" i="1"/>
  <c r="AT15" i="1"/>
  <c r="AU15" i="1"/>
  <c r="AV15" i="1"/>
  <c r="AX15" i="1"/>
  <c r="AR16" i="1"/>
  <c r="AS16" i="1"/>
  <c r="AU16" i="1"/>
  <c r="AV16" i="1"/>
  <c r="AX16" i="1"/>
  <c r="AR17" i="1"/>
  <c r="AS17" i="1"/>
  <c r="AT17" i="1"/>
  <c r="AU17" i="1"/>
  <c r="AV17" i="1"/>
  <c r="AX17" i="1"/>
  <c r="AR18" i="1"/>
  <c r="AS18" i="1"/>
  <c r="AT18" i="1"/>
  <c r="AU18" i="1"/>
  <c r="AV18" i="1"/>
  <c r="AX18" i="1"/>
  <c r="AR19" i="1"/>
  <c r="AS19" i="1"/>
  <c r="AT19" i="1"/>
  <c r="AU19" i="1"/>
  <c r="AV19" i="1"/>
  <c r="AX19" i="1"/>
  <c r="AR20" i="1"/>
  <c r="AS20" i="1"/>
  <c r="AT20" i="1"/>
  <c r="AU20" i="1"/>
  <c r="AV20" i="1"/>
  <c r="AX20" i="1"/>
  <c r="AR21" i="1"/>
  <c r="AS21" i="1"/>
  <c r="AT21" i="1"/>
  <c r="AU21" i="1"/>
  <c r="AV21" i="1"/>
  <c r="AX21" i="1"/>
  <c r="AR22" i="1"/>
  <c r="AS22" i="1"/>
  <c r="AT22" i="1"/>
  <c r="AU22" i="1"/>
  <c r="AV22" i="1"/>
  <c r="AX22" i="1"/>
  <c r="AR23" i="1"/>
  <c r="AS23" i="1"/>
  <c r="AT23" i="1"/>
  <c r="AU23" i="1"/>
  <c r="AV23" i="1"/>
  <c r="AX23" i="1"/>
  <c r="AR24" i="1"/>
  <c r="AS24" i="1"/>
  <c r="AT24" i="1"/>
  <c r="AU24" i="1"/>
  <c r="AV24" i="1"/>
  <c r="AX24" i="1"/>
  <c r="AR25" i="1"/>
  <c r="AS25" i="1"/>
  <c r="AT25" i="1"/>
  <c r="AU25" i="1"/>
  <c r="AV25" i="1"/>
  <c r="AX25" i="1"/>
  <c r="AR26" i="1"/>
  <c r="AS26" i="1"/>
  <c r="AT26" i="1"/>
  <c r="AU26" i="1"/>
  <c r="AV26" i="1"/>
  <c r="AX26" i="1"/>
  <c r="AR27" i="1"/>
  <c r="AS27" i="1"/>
  <c r="AT27" i="1"/>
  <c r="AU27" i="1"/>
  <c r="AV27" i="1"/>
  <c r="AX27" i="1"/>
  <c r="AR28" i="1"/>
  <c r="AS28" i="1"/>
  <c r="AT28" i="1"/>
  <c r="AU28" i="1"/>
  <c r="AV28" i="1"/>
  <c r="AX28" i="1"/>
  <c r="AR29" i="1"/>
  <c r="AS29" i="1"/>
  <c r="AT29" i="1"/>
  <c r="AU29" i="1"/>
  <c r="AV29" i="1"/>
  <c r="AX29" i="1"/>
  <c r="AR30" i="1"/>
  <c r="AS30" i="1"/>
  <c r="AT30" i="1"/>
  <c r="AU30" i="1"/>
  <c r="AV30" i="1"/>
  <c r="AX30" i="1"/>
  <c r="AR31" i="1"/>
  <c r="AS31" i="1"/>
  <c r="AT31" i="1"/>
  <c r="AU31" i="1"/>
  <c r="AV31" i="1"/>
  <c r="AX31" i="1"/>
  <c r="AR32" i="1"/>
  <c r="AS32" i="1"/>
  <c r="AT32" i="1"/>
  <c r="AU32" i="1"/>
  <c r="AV32" i="1"/>
  <c r="AX32" i="1"/>
  <c r="AR33" i="1"/>
  <c r="AS33" i="1"/>
  <c r="AT33" i="1"/>
  <c r="AU33" i="1"/>
  <c r="AV33" i="1"/>
  <c r="AX33" i="1"/>
  <c r="AR34" i="1"/>
  <c r="AS34" i="1"/>
  <c r="AT34" i="1"/>
  <c r="AU34" i="1"/>
  <c r="AV34" i="1"/>
  <c r="AX34" i="1"/>
  <c r="AR35" i="1"/>
  <c r="AS35" i="1"/>
  <c r="AT35" i="1"/>
  <c r="AU35" i="1"/>
  <c r="AV35" i="1"/>
  <c r="AX35" i="1"/>
  <c r="AR36" i="1"/>
  <c r="AS36" i="1"/>
  <c r="AT36" i="1"/>
  <c r="AU36" i="1"/>
  <c r="AV36" i="1"/>
  <c r="AX36" i="1"/>
  <c r="AR37" i="1"/>
  <c r="AS37" i="1"/>
  <c r="AT37" i="1"/>
  <c r="AU37" i="1"/>
  <c r="AV37" i="1"/>
  <c r="AX37" i="1"/>
  <c r="AR38" i="1"/>
  <c r="AS38" i="1"/>
  <c r="AT38" i="1"/>
  <c r="AU38" i="1"/>
  <c r="AV38" i="1"/>
  <c r="AX38" i="1"/>
  <c r="AR39" i="1"/>
  <c r="AS39" i="1"/>
  <c r="AT39" i="1"/>
  <c r="AU39" i="1"/>
  <c r="AV39" i="1"/>
  <c r="AX39" i="1"/>
  <c r="AR40" i="1"/>
  <c r="AS40" i="1"/>
  <c r="AT40" i="1"/>
  <c r="AU40" i="1"/>
  <c r="AV40" i="1"/>
  <c r="AX40" i="1"/>
  <c r="AR41" i="1"/>
  <c r="AS41" i="1"/>
  <c r="AT41" i="1"/>
  <c r="AU41" i="1"/>
  <c r="AV41" i="1"/>
  <c r="AX41" i="1"/>
  <c r="AR42" i="1"/>
  <c r="AS42" i="1"/>
  <c r="AT42" i="1"/>
  <c r="AU42" i="1"/>
  <c r="AV42" i="1"/>
  <c r="AX42" i="1"/>
  <c r="AR43" i="1"/>
  <c r="AS43" i="1"/>
  <c r="AT43" i="1"/>
  <c r="AU43" i="1"/>
  <c r="AV43" i="1"/>
  <c r="AX43" i="1"/>
  <c r="AR44" i="1"/>
  <c r="AS44" i="1"/>
  <c r="AT44" i="1"/>
  <c r="AU44" i="1"/>
  <c r="AV44" i="1"/>
  <c r="AX44" i="1"/>
  <c r="AR45" i="1"/>
  <c r="AS45" i="1"/>
  <c r="AT45" i="1"/>
  <c r="AU45" i="1"/>
  <c r="AV45" i="1"/>
  <c r="AX45" i="1"/>
  <c r="AR46" i="1"/>
  <c r="AS46" i="1"/>
  <c r="AT46" i="1"/>
  <c r="AU46" i="1"/>
  <c r="AV46" i="1"/>
  <c r="AX46" i="1"/>
  <c r="AR47" i="1"/>
  <c r="AS47" i="1"/>
  <c r="AT47" i="1"/>
  <c r="AU47" i="1"/>
  <c r="AV47" i="1"/>
  <c r="AX47" i="1"/>
  <c r="AR48" i="1"/>
  <c r="AS48" i="1"/>
  <c r="AT48" i="1"/>
  <c r="AU48" i="1"/>
  <c r="AV48" i="1"/>
  <c r="AX48" i="1"/>
  <c r="AR49" i="1"/>
  <c r="AS49" i="1"/>
  <c r="AT49" i="1"/>
  <c r="AU49" i="1"/>
  <c r="AV49" i="1"/>
  <c r="AX49" i="1"/>
  <c r="AR50" i="1"/>
  <c r="AS50" i="1"/>
  <c r="AT50" i="1"/>
  <c r="AU50" i="1"/>
  <c r="AV50" i="1"/>
  <c r="AX50" i="1"/>
  <c r="AR51" i="1"/>
  <c r="AS51" i="1"/>
  <c r="AT51" i="1"/>
  <c r="AU51" i="1"/>
  <c r="AV51" i="1"/>
  <c r="AX51" i="1"/>
  <c r="AR52" i="1"/>
  <c r="AS52" i="1"/>
  <c r="AT52" i="1"/>
  <c r="AU52" i="1"/>
  <c r="AV52" i="1"/>
  <c r="AX52" i="1"/>
  <c r="AX2" i="1"/>
  <c r="AV2" i="1"/>
  <c r="AU2" i="1"/>
  <c r="AT2" i="1"/>
  <c r="AS2" i="1"/>
  <c r="AR2" i="1"/>
  <c r="AD3" i="1"/>
  <c r="AW3" i="1" s="1"/>
  <c r="AD4" i="1"/>
  <c r="AW4" i="1" s="1"/>
  <c r="AD5" i="1"/>
  <c r="AW5" i="1" s="1"/>
  <c r="AD6" i="1"/>
  <c r="AW6" i="1" s="1"/>
  <c r="AD7" i="1"/>
  <c r="AW7" i="1" s="1"/>
  <c r="AD8" i="1"/>
  <c r="AW8" i="1" s="1"/>
  <c r="AD9" i="1"/>
  <c r="AW9" i="1" s="1"/>
  <c r="AD10" i="1"/>
  <c r="AW10" i="1" s="1"/>
  <c r="AD11" i="1"/>
  <c r="AW11" i="1" s="1"/>
  <c r="AD12" i="1"/>
  <c r="AW12" i="1" s="1"/>
  <c r="AD13" i="1"/>
  <c r="AW13" i="1" s="1"/>
  <c r="AD14" i="1"/>
  <c r="AW14" i="1" s="1"/>
  <c r="AD15" i="1"/>
  <c r="AW15" i="1" s="1"/>
  <c r="AD16" i="1"/>
  <c r="AW16" i="1" s="1"/>
  <c r="AD17" i="1"/>
  <c r="AW17" i="1" s="1"/>
  <c r="AD18" i="1"/>
  <c r="AW18" i="1" s="1"/>
  <c r="AD19" i="1"/>
  <c r="AW19" i="1" s="1"/>
  <c r="AD20" i="1"/>
  <c r="AW20" i="1" s="1"/>
  <c r="AD21" i="1"/>
  <c r="AW21" i="1" s="1"/>
  <c r="AD22" i="1"/>
  <c r="AW22" i="1" s="1"/>
  <c r="AD23" i="1"/>
  <c r="AW23" i="1" s="1"/>
  <c r="AD24" i="1"/>
  <c r="AW24" i="1" s="1"/>
  <c r="AD25" i="1"/>
  <c r="AW25" i="1" s="1"/>
  <c r="AD26" i="1"/>
  <c r="AW26" i="1" s="1"/>
  <c r="AD27" i="1"/>
  <c r="AW27" i="1" s="1"/>
  <c r="AD28" i="1"/>
  <c r="AW28" i="1" s="1"/>
  <c r="AD29" i="1"/>
  <c r="AW29" i="1" s="1"/>
  <c r="AD30" i="1"/>
  <c r="AW30" i="1" s="1"/>
  <c r="AD31" i="1"/>
  <c r="AW31" i="1" s="1"/>
  <c r="AD32" i="1"/>
  <c r="AW32" i="1" s="1"/>
  <c r="AD33" i="1"/>
  <c r="AW33" i="1" s="1"/>
  <c r="AD34" i="1"/>
  <c r="AW34" i="1" s="1"/>
  <c r="AD35" i="1"/>
  <c r="AW35" i="1" s="1"/>
  <c r="AD36" i="1"/>
  <c r="AW36" i="1" s="1"/>
  <c r="AD37" i="1"/>
  <c r="AW37" i="1" s="1"/>
  <c r="AD38" i="1"/>
  <c r="AW38" i="1" s="1"/>
  <c r="AD39" i="1"/>
  <c r="AW39" i="1" s="1"/>
  <c r="AD40" i="1"/>
  <c r="AW40" i="1" s="1"/>
  <c r="AD41" i="1"/>
  <c r="AW41" i="1" s="1"/>
  <c r="AD42" i="1"/>
  <c r="AW42" i="1" s="1"/>
  <c r="AD43" i="1"/>
  <c r="AW43" i="1" s="1"/>
  <c r="AD44" i="1"/>
  <c r="AW44" i="1" s="1"/>
  <c r="AD45" i="1"/>
  <c r="AW45" i="1" s="1"/>
  <c r="AD46" i="1"/>
  <c r="AW46" i="1" s="1"/>
  <c r="AD47" i="1"/>
  <c r="AW47" i="1" s="1"/>
  <c r="AD48" i="1"/>
  <c r="AW48" i="1" s="1"/>
  <c r="AD49" i="1"/>
  <c r="AW49" i="1" s="1"/>
  <c r="AD50" i="1"/>
  <c r="AW50" i="1" s="1"/>
  <c r="AD51" i="1"/>
  <c r="AW51" i="1" s="1"/>
  <c r="AD52" i="1"/>
  <c r="AW52" i="1" s="1"/>
  <c r="AD2" i="1"/>
  <c r="AW2" i="1" s="1"/>
  <c r="BJ7" i="2"/>
  <c r="BJ8" i="2"/>
  <c r="BJ44" i="2"/>
  <c r="BJ3" i="2"/>
  <c r="E6" i="2" l="1"/>
  <c r="E7" i="2"/>
  <c r="E34" i="2"/>
  <c r="E5" i="2"/>
  <c r="E53" i="2"/>
  <c r="E10" i="2"/>
  <c r="E13" i="2"/>
  <c r="E11" i="2"/>
  <c r="E9" i="2"/>
  <c r="E12" i="2"/>
  <c r="E14" i="2"/>
  <c r="E46" i="2"/>
  <c r="E37" i="2"/>
  <c r="E18" i="2"/>
  <c r="E17" i="2"/>
  <c r="E27" i="2"/>
  <c r="E39" i="2"/>
  <c r="E21" i="2"/>
  <c r="E52" i="2"/>
  <c r="E51" i="2"/>
  <c r="E43" i="2"/>
  <c r="E40" i="2"/>
  <c r="E41" i="2"/>
  <c r="E42" i="2"/>
  <c r="E16" i="2"/>
  <c r="E45" i="2"/>
  <c r="E49" i="2"/>
  <c r="E36" i="2"/>
  <c r="E15" i="2"/>
  <c r="E19" i="2"/>
  <c r="E30" i="2"/>
  <c r="E24" i="2"/>
  <c r="E31" i="2"/>
  <c r="E33" i="2"/>
  <c r="E8" i="2"/>
  <c r="E22" i="2"/>
  <c r="E38" i="2"/>
  <c r="E50" i="2"/>
  <c r="E48" i="2"/>
  <c r="E23" i="2"/>
  <c r="E32" i="2"/>
  <c r="E35" i="2"/>
  <c r="E28" i="2"/>
  <c r="E44" i="2"/>
  <c r="E20" i="2"/>
  <c r="E47" i="2"/>
  <c r="E25" i="2"/>
  <c r="E29" i="2"/>
  <c r="E26" i="2"/>
  <c r="BJ5" i="2"/>
  <c r="BJ20" i="2"/>
  <c r="BJ38" i="2"/>
  <c r="BJ26" i="2"/>
  <c r="BJ4" i="2"/>
  <c r="BJ50" i="2"/>
  <c r="BJ14" i="2"/>
  <c r="BJ32" i="2"/>
  <c r="BJ6" i="2"/>
  <c r="BJ43" i="2"/>
  <c r="BJ25" i="2"/>
  <c r="BJ48" i="2"/>
  <c r="BJ42" i="2"/>
  <c r="BJ36" i="2"/>
  <c r="BJ30" i="2"/>
  <c r="BJ24" i="2"/>
  <c r="BJ18" i="2"/>
  <c r="BJ12" i="2"/>
  <c r="BJ49" i="2"/>
  <c r="BJ31" i="2"/>
  <c r="BJ13" i="2"/>
  <c r="BJ53" i="2"/>
  <c r="BJ47" i="2"/>
  <c r="BJ41" i="2"/>
  <c r="BJ35" i="2"/>
  <c r="BJ29" i="2"/>
  <c r="BJ23" i="2"/>
  <c r="BJ17" i="2"/>
  <c r="BJ11" i="2"/>
  <c r="BJ37" i="2"/>
  <c r="BJ19" i="2"/>
  <c r="BJ52" i="2"/>
  <c r="BJ46" i="2"/>
  <c r="BJ40" i="2"/>
  <c r="BJ34" i="2"/>
  <c r="BJ28" i="2"/>
  <c r="BJ22" i="2"/>
  <c r="BJ16" i="2"/>
  <c r="BJ10" i="2"/>
  <c r="BJ51" i="2"/>
  <c r="BJ45" i="2"/>
  <c r="BJ39" i="2"/>
  <c r="BJ33" i="2"/>
  <c r="BJ27" i="2"/>
  <c r="BJ21" i="2"/>
  <c r="BJ15" i="2"/>
  <c r="BJ9" i="2"/>
  <c r="E45" i="4"/>
  <c r="E44" i="4"/>
  <c r="BN47" i="2"/>
  <c r="BN48" i="2"/>
  <c r="BN49" i="2"/>
  <c r="BN50" i="2"/>
  <c r="BN51" i="2"/>
  <c r="BN52" i="2"/>
  <c r="BN53" i="2"/>
  <c r="J45" i="4" a="1"/>
  <c r="J44" i="4" a="1"/>
  <c r="A9" i="4" l="1"/>
  <c r="A8" i="4"/>
  <c r="A7" i="4"/>
  <c r="AW1" i="2"/>
  <c r="U2" i="4" l="1"/>
  <c r="L11" i="1" a="1"/>
  <c r="P39" i="1" a="1"/>
  <c r="P25" i="1" a="1"/>
  <c r="R25" i="1" a="1"/>
  <c r="N25" i="1" a="1"/>
  <c r="L25" i="1" a="1"/>
  <c r="M25" i="1" a="1"/>
  <c r="R21" i="1" a="1"/>
  <c r="O25" i="1" a="1"/>
  <c r="M39" i="1" a="1"/>
  <c r="R35" i="1" a="1"/>
  <c r="L39" i="1" a="1"/>
  <c r="Q25" i="1" a="1"/>
  <c r="R24" i="1" a="1"/>
  <c r="R38" i="1" a="1"/>
  <c r="R36" i="1" a="1"/>
  <c r="R20" i="1" a="1"/>
  <c r="O39" i="1" a="1"/>
  <c r="R34" i="1" a="1"/>
  <c r="R11" i="1" a="1"/>
  <c r="R37" i="1" a="1"/>
  <c r="N39" i="1" a="1"/>
  <c r="R22" i="1" a="1"/>
  <c r="Q39" i="1" a="1"/>
  <c r="R39" i="1" a="1"/>
  <c r="R23" i="1" a="1"/>
  <c r="N11" i="1" a="1"/>
  <c r="O11" i="1" a="1"/>
  <c r="P11" i="1" a="1"/>
  <c r="R7" i="1" a="1"/>
  <c r="M11" i="1" a="1"/>
  <c r="Q11" i="1" a="1"/>
  <c r="R8" i="1" a="1"/>
  <c r="R6" i="1" a="1"/>
  <c r="R9" i="1" a="1"/>
  <c r="R10" i="1" a="1"/>
  <c r="BL48" i="2" l="1"/>
  <c r="BK48" i="2" s="1"/>
  <c r="BL25" i="2"/>
  <c r="BK25" i="2" s="1"/>
  <c r="BL44" i="2"/>
  <c r="BK44" i="2" s="1"/>
  <c r="BL4" i="2"/>
  <c r="BK4" i="2" s="1"/>
  <c r="BL53" i="2"/>
  <c r="BK53" i="2" s="1"/>
  <c r="BL45" i="2"/>
  <c r="BK45" i="2" s="1"/>
  <c r="BL46" i="2"/>
  <c r="BK46" i="2" s="1"/>
  <c r="BL24" i="2"/>
  <c r="BK24" i="2" s="1"/>
  <c r="BL22" i="2"/>
  <c r="BK22" i="2" s="1"/>
  <c r="BL49" i="2"/>
  <c r="BK49" i="2" s="1"/>
  <c r="BL35" i="2"/>
  <c r="BK35" i="2" s="1"/>
  <c r="BL31" i="2"/>
  <c r="BK31" i="2" s="1"/>
  <c r="J62" i="4" a="1"/>
  <c r="J48" i="4" a="1"/>
  <c r="J58" i="4" a="1"/>
  <c r="J61" i="4" a="1"/>
  <c r="J42" i="4" a="1"/>
  <c r="J57" i="4" a="1"/>
  <c r="J59" i="4" a="1"/>
  <c r="J36" i="4" a="1"/>
  <c r="J35" i="4" a="1"/>
  <c r="BL15" i="2" l="1"/>
  <c r="BK15" i="2" s="1"/>
  <c r="BL12" i="2"/>
  <c r="BK12" i="2" s="1"/>
  <c r="BL43" i="2"/>
  <c r="BK43" i="2" s="1"/>
  <c r="BL23" i="2"/>
  <c r="BK23" i="2" s="1"/>
  <c r="BL18" i="2"/>
  <c r="BK18" i="2" s="1"/>
  <c r="BL40" i="2"/>
  <c r="BK40" i="2" s="1"/>
  <c r="BL42" i="2"/>
  <c r="BK42" i="2" s="1"/>
  <c r="BL27" i="2"/>
  <c r="BK27" i="2" s="1"/>
  <c r="BL9" i="2"/>
  <c r="BK9" i="2" s="1"/>
  <c r="BL41" i="2"/>
  <c r="BK41" i="2" s="1"/>
  <c r="BL50" i="2"/>
  <c r="BK50" i="2" s="1"/>
  <c r="BL47" i="2"/>
  <c r="BK47" i="2" s="1"/>
  <c r="BL11" i="2"/>
  <c r="BK11" i="2" s="1"/>
  <c r="BL19" i="2"/>
  <c r="BK19" i="2" s="1"/>
  <c r="BL7" i="2"/>
  <c r="BK7" i="2" s="1"/>
  <c r="BL39" i="2"/>
  <c r="BK39" i="2" s="1"/>
  <c r="BL32" i="2"/>
  <c r="BK32" i="2" s="1"/>
  <c r="BL21" i="2"/>
  <c r="BK21" i="2" s="1"/>
  <c r="BL38" i="2"/>
  <c r="BK38" i="2" s="1"/>
  <c r="BL29" i="2"/>
  <c r="BK29" i="2" s="1"/>
  <c r="BL37" i="2"/>
  <c r="BK37" i="2" s="1"/>
  <c r="BL26" i="2"/>
  <c r="BK26" i="2" s="1"/>
  <c r="BL20" i="2"/>
  <c r="BK20" i="2" s="1"/>
  <c r="BL28" i="2"/>
  <c r="BK28" i="2" s="1"/>
  <c r="BL30" i="2"/>
  <c r="BK30" i="2" s="1"/>
  <c r="BL6" i="2"/>
  <c r="BK6" i="2" s="1"/>
  <c r="BL16" i="2"/>
  <c r="BK16" i="2" s="1"/>
  <c r="BL36" i="2"/>
  <c r="BK36" i="2" s="1"/>
  <c r="BL51" i="2"/>
  <c r="BK51" i="2" s="1"/>
  <c r="BL34" i="2"/>
  <c r="BK34" i="2" s="1"/>
  <c r="BL33" i="2"/>
  <c r="BK33" i="2" s="1"/>
  <c r="BL52" i="2"/>
  <c r="BK52" i="2" s="1"/>
  <c r="J53" i="4" a="1"/>
  <c r="J39" i="4" a="1"/>
  <c r="J34" i="4" a="1"/>
  <c r="J49" i="4" a="1"/>
  <c r="J54" i="4" a="1"/>
  <c r="J50" i="4" a="1"/>
  <c r="J65" i="4" a="1"/>
  <c r="J63" i="4" a="1"/>
  <c r="J38" i="4" a="1"/>
  <c r="J64" i="4" a="1"/>
  <c r="J56" i="4" a="1"/>
  <c r="J52" i="4" a="1"/>
  <c r="J60" i="4" a="1"/>
  <c r="J51" i="4" a="1"/>
  <c r="J41" i="4" a="1"/>
  <c r="J40" i="4" a="1"/>
  <c r="J43" i="4" a="1"/>
  <c r="J37" i="4" a="1"/>
  <c r="J47" i="4" a="1"/>
  <c r="J55" i="4" a="1"/>
  <c r="J46" i="4" a="1"/>
  <c r="BL14" i="2" l="1"/>
  <c r="BK14" i="2" s="1"/>
  <c r="BL13" i="2"/>
  <c r="BK13" i="2" s="1"/>
  <c r="BL5" i="2"/>
  <c r="BK5" i="2" s="1"/>
  <c r="BL17" i="2"/>
  <c r="BK17" i="2" s="1"/>
  <c r="BL10" i="2"/>
  <c r="BK10" i="2" s="1"/>
  <c r="BL8" i="2"/>
  <c r="BK8" i="2" s="1"/>
  <c r="BM26" i="2"/>
  <c r="BM22" i="2"/>
  <c r="BN22" i="2" s="1"/>
  <c r="BM19" i="2"/>
  <c r="BM46" i="2"/>
  <c r="BN46" i="2" s="1"/>
  <c r="BM28" i="2"/>
  <c r="BN28" i="2" s="1"/>
  <c r="BM6" i="2"/>
  <c r="BN6" i="2" s="1"/>
  <c r="BM31" i="2"/>
  <c r="BN31" i="2" s="1"/>
  <c r="BM12" i="2"/>
  <c r="BN12" i="2" s="1"/>
  <c r="BM30" i="2"/>
  <c r="BM45" i="2"/>
  <c r="BN45" i="2" s="1"/>
  <c r="BM37" i="2"/>
  <c r="BM16" i="2"/>
  <c r="BM39" i="2"/>
  <c r="BM9" i="2"/>
  <c r="BN9" i="2" s="1"/>
  <c r="BM42" i="2"/>
  <c r="BN42" i="2" s="1"/>
  <c r="BM35" i="2"/>
  <c r="BN35" i="2" s="1"/>
  <c r="BM24" i="2"/>
  <c r="BM25" i="2"/>
  <c r="BM15" i="2"/>
  <c r="BN15" i="2" s="1"/>
  <c r="BM4" i="2"/>
  <c r="BN4" i="2" s="1"/>
  <c r="BM43" i="2"/>
  <c r="BN43" i="2" s="1"/>
  <c r="BM41" i="2"/>
  <c r="BM27" i="2"/>
  <c r="BM11" i="2"/>
  <c r="BM7" i="2"/>
  <c r="BM36" i="2"/>
  <c r="BN36" i="2" s="1"/>
  <c r="BM21" i="2"/>
  <c r="BN21" i="2" s="1"/>
  <c r="BM18" i="2"/>
  <c r="BN18" i="2" s="1"/>
  <c r="BM32" i="2"/>
  <c r="BM23" i="2"/>
  <c r="BN23" i="2" s="1"/>
  <c r="BM38" i="2"/>
  <c r="BM44" i="2"/>
  <c r="BN44" i="2" s="1"/>
  <c r="BM33" i="2"/>
  <c r="BM34" i="2"/>
  <c r="BM40" i="2"/>
  <c r="BN40" i="2" s="1"/>
  <c r="BM20" i="2"/>
  <c r="BM8" i="2" l="1"/>
  <c r="BN8" i="2" s="1"/>
  <c r="BM14" i="2"/>
  <c r="BN14" i="2" s="1"/>
  <c r="BM10" i="2"/>
  <c r="BN10" i="2" s="1"/>
  <c r="BM29" i="2"/>
  <c r="BN29" i="2" s="1"/>
  <c r="BM17" i="2"/>
  <c r="BN17" i="2" s="1"/>
  <c r="BM5" i="2"/>
  <c r="BN5" i="2" s="1"/>
  <c r="BM13" i="2"/>
  <c r="BN13" i="2" s="1"/>
  <c r="BN24" i="2"/>
  <c r="BN32" i="2"/>
  <c r="BN11" i="2"/>
  <c r="BN25" i="2"/>
  <c r="BN34" i="2"/>
  <c r="BN27" i="2"/>
  <c r="BN41" i="2"/>
  <c r="BN20" i="2"/>
  <c r="BN39" i="2"/>
  <c r="BN7" i="2" l="1"/>
  <c r="BN16" i="2"/>
  <c r="BN26" i="2"/>
  <c r="BN38" i="2"/>
  <c r="BN33" i="2"/>
  <c r="BN30" i="2"/>
  <c r="BN19" i="2"/>
  <c r="BN37" i="2"/>
  <c r="AN2" i="4" l="1"/>
  <c r="R39" i="1" l="1"/>
  <c r="Q39" i="1"/>
  <c r="P39" i="1"/>
  <c r="O39" i="1"/>
  <c r="N39" i="1"/>
  <c r="M39" i="1"/>
  <c r="L39" i="1"/>
  <c r="R38" i="1"/>
  <c r="R37" i="1"/>
  <c r="R36" i="1"/>
  <c r="R35" i="1"/>
  <c r="R34" i="1"/>
  <c r="R25" i="1"/>
  <c r="Q25" i="1"/>
  <c r="P25" i="1"/>
  <c r="O25" i="1"/>
  <c r="N25" i="1"/>
  <c r="M25" i="1"/>
  <c r="L25" i="1"/>
  <c r="R24" i="1"/>
  <c r="R23" i="1"/>
  <c r="R22" i="1"/>
  <c r="R21" i="1"/>
  <c r="R20" i="1"/>
  <c r="R11" i="1"/>
  <c r="Q11" i="1"/>
  <c r="P11" i="1"/>
  <c r="O11" i="1"/>
  <c r="N11" i="1"/>
  <c r="M11" i="1"/>
  <c r="L11" i="1"/>
  <c r="R10" i="1"/>
  <c r="R9" i="1"/>
  <c r="R8" i="1"/>
  <c r="R7" i="1"/>
  <c r="R6" i="1"/>
  <c r="J65" i="4"/>
  <c r="E65" i="4"/>
  <c r="J64" i="4"/>
  <c r="E64" i="4"/>
  <c r="J63" i="4"/>
  <c r="J62" i="4"/>
  <c r="J61" i="4"/>
  <c r="J60" i="4"/>
  <c r="J59" i="4"/>
  <c r="J58" i="4"/>
  <c r="J57" i="4"/>
  <c r="E57" i="4"/>
  <c r="J56" i="4"/>
  <c r="E56" i="4"/>
  <c r="J55" i="4"/>
  <c r="E55" i="4"/>
  <c r="J54" i="4"/>
  <c r="J53" i="4"/>
  <c r="E53" i="4"/>
  <c r="J52" i="4"/>
  <c r="J51" i="4"/>
  <c r="E51" i="4"/>
  <c r="J50" i="4"/>
  <c r="E50" i="4"/>
  <c r="J49" i="4"/>
  <c r="E49" i="4"/>
  <c r="J48" i="4"/>
  <c r="E48" i="4"/>
  <c r="J47" i="4"/>
  <c r="E47" i="4"/>
  <c r="J46" i="4"/>
  <c r="J45" i="4"/>
  <c r="J44" i="4"/>
  <c r="J43" i="4"/>
  <c r="E43" i="4"/>
  <c r="J42" i="4"/>
  <c r="E42" i="4"/>
  <c r="J41" i="4"/>
  <c r="E41" i="4"/>
  <c r="J40" i="4"/>
  <c r="E40" i="4"/>
  <c r="J39" i="4"/>
  <c r="E39" i="4"/>
  <c r="J38" i="4"/>
  <c r="E38" i="4"/>
  <c r="J37" i="4"/>
  <c r="E37" i="4"/>
  <c r="J36" i="4"/>
  <c r="E36" i="4"/>
  <c r="J35" i="4"/>
  <c r="J34" i="4"/>
  <c r="E34" i="4"/>
  <c r="J29" i="4" a="1"/>
  <c r="J26" i="4" a="1"/>
  <c r="J32" i="4" a="1"/>
  <c r="J28" i="4" a="1"/>
  <c r="J19" i="4" a="1"/>
  <c r="J22" i="4" a="1"/>
  <c r="J30" i="4" a="1"/>
  <c r="J33" i="4" a="1"/>
  <c r="J15" i="4" a="1"/>
  <c r="J21" i="4" a="1"/>
  <c r="J16" i="4" a="1"/>
  <c r="J20" i="4" a="1"/>
  <c r="J24" i="4" a="1"/>
  <c r="J31" i="4" a="1"/>
  <c r="J17" i="4" a="1"/>
  <c r="J23" i="4" a="1"/>
  <c r="J25" i="4" a="1"/>
  <c r="J18" i="4" a="1"/>
  <c r="J27" i="4" a="1"/>
  <c r="J26" i="4" l="1"/>
  <c r="J31" i="4"/>
  <c r="J28" i="4"/>
  <c r="J29" i="4"/>
  <c r="J27" i="4"/>
  <c r="J30" i="4"/>
  <c r="J32" i="4"/>
  <c r="J33" i="4"/>
  <c r="E26" i="4"/>
  <c r="E31" i="4"/>
  <c r="E28" i="4"/>
  <c r="E29" i="4"/>
  <c r="E27" i="4"/>
  <c r="E30" i="4"/>
  <c r="E32" i="4"/>
  <c r="E33" i="4"/>
  <c r="J22" i="4"/>
  <c r="J18" i="4"/>
  <c r="J20" i="4"/>
  <c r="J21" i="4"/>
  <c r="J25" i="4"/>
  <c r="J23" i="4"/>
  <c r="J24" i="4"/>
  <c r="E22" i="4"/>
  <c r="E18" i="4"/>
  <c r="E21" i="4"/>
  <c r="E25" i="4"/>
  <c r="E59" i="4"/>
  <c r="E23" i="4"/>
  <c r="E35" i="4"/>
  <c r="J17" i="4"/>
  <c r="J19" i="4"/>
  <c r="J16" i="4"/>
  <c r="J15" i="4"/>
  <c r="E17" i="4"/>
  <c r="E46" i="4"/>
  <c r="E61" i="4"/>
  <c r="E60" i="4"/>
  <c r="E19" i="4"/>
  <c r="E52" i="4"/>
  <c r="E63" i="4"/>
  <c r="E20" i="4" s="1"/>
  <c r="E58" i="4" s="1"/>
  <c r="E16" i="4"/>
  <c r="E54" i="4" s="1"/>
  <c r="E15" i="4"/>
  <c r="E24" i="4"/>
  <c r="E62" i="4"/>
  <c r="E14" i="4" l="1"/>
  <c r="E3" i="2"/>
  <c r="BL3" i="2" s="1"/>
  <c r="J14" i="4" a="1"/>
  <c r="J14" i="4" l="1"/>
  <c r="G22" i="2"/>
  <c r="G5" i="2"/>
  <c r="G52" i="2"/>
  <c r="H52" i="2" s="1"/>
  <c r="G20" i="2"/>
  <c r="G41" i="2"/>
  <c r="G4" i="2"/>
  <c r="G39" i="2"/>
  <c r="G33" i="2"/>
  <c r="G34" i="2"/>
  <c r="G49" i="2"/>
  <c r="G50" i="2"/>
  <c r="G40" i="2"/>
  <c r="G45" i="2"/>
  <c r="G19" i="2"/>
  <c r="G10" i="2"/>
  <c r="G31" i="2"/>
  <c r="G14" i="2"/>
  <c r="G21" i="2"/>
  <c r="G8" i="2"/>
  <c r="G44" i="2"/>
  <c r="G35" i="2"/>
  <c r="G25" i="2"/>
  <c r="G29" i="2"/>
  <c r="G48" i="2"/>
  <c r="G15" i="2"/>
  <c r="G12" i="2"/>
  <c r="G28" i="2"/>
  <c r="G13" i="2"/>
  <c r="G32" i="2"/>
  <c r="G30" i="2"/>
  <c r="G23" i="2"/>
  <c r="G7" i="2"/>
  <c r="G37" i="2"/>
  <c r="G26" i="2"/>
  <c r="G43" i="2"/>
  <c r="G17" i="2"/>
  <c r="G27" i="2"/>
  <c r="G36" i="2"/>
  <c r="G46" i="2"/>
  <c r="G47" i="2"/>
  <c r="G38" i="2"/>
  <c r="G9" i="2"/>
  <c r="G6" i="2"/>
  <c r="G11" i="2"/>
  <c r="G24" i="2"/>
  <c r="G18" i="2"/>
  <c r="G16" i="2"/>
  <c r="G42" i="2"/>
  <c r="G51" i="2"/>
  <c r="H51" i="2" s="1"/>
  <c r="G3" i="2"/>
  <c r="H3" i="2" s="1"/>
  <c r="BK3" i="2"/>
  <c r="BM3" i="2"/>
  <c r="BN3" i="2" s="1"/>
  <c r="H34" i="2" l="1"/>
  <c r="H25" i="2"/>
  <c r="H33" i="2"/>
  <c r="H32" i="2"/>
  <c r="H15" i="2"/>
  <c r="H10" i="2"/>
  <c r="H49" i="2"/>
  <c r="H39" i="2"/>
  <c r="H43" i="2"/>
  <c r="H35" i="2"/>
  <c r="H31" i="2"/>
  <c r="H40" i="2"/>
  <c r="H46" i="2"/>
  <c r="H27" i="2"/>
  <c r="H26" i="2"/>
  <c r="H44" i="2"/>
  <c r="H42" i="2"/>
  <c r="H24" i="2"/>
  <c r="H38" i="2"/>
  <c r="H41" i="2"/>
  <c r="H28" i="2"/>
  <c r="H29" i="2"/>
  <c r="H45" i="2"/>
  <c r="H37" i="2"/>
  <c r="H30" i="2"/>
  <c r="H48" i="2"/>
  <c r="H50" i="2"/>
  <c r="H47" i="2"/>
  <c r="H36" i="2"/>
  <c r="H23" i="2"/>
  <c r="H20" i="2"/>
  <c r="H18" i="2"/>
  <c r="H19" i="2"/>
  <c r="H22" i="2"/>
  <c r="H21" i="2"/>
  <c r="H16" i="2"/>
  <c r="H17" i="2"/>
  <c r="H5" i="2"/>
  <c r="H7" i="2"/>
  <c r="H12" i="2"/>
  <c r="H13" i="2"/>
  <c r="H8" i="2"/>
  <c r="H14" i="2"/>
  <c r="H11" i="2"/>
  <c r="H9" i="2"/>
  <c r="H6" i="2"/>
  <c r="H4" i="2"/>
  <c r="J53" i="2" l="1"/>
  <c r="K53" i="2" s="1"/>
  <c r="J3" i="2"/>
  <c r="X3" i="2" s="1" a="1"/>
  <c r="X3" i="2" s="1"/>
  <c r="J12" i="2"/>
  <c r="L12" i="2" s="1"/>
  <c r="J29" i="2"/>
  <c r="L29" i="2" s="1"/>
  <c r="J17" i="2"/>
  <c r="K17" i="2" s="1"/>
  <c r="J38" i="2"/>
  <c r="K38" i="2" s="1"/>
  <c r="J34" i="2"/>
  <c r="K34" i="2" s="1"/>
  <c r="J21" i="2"/>
  <c r="L21" i="2" s="1"/>
  <c r="J14" i="2"/>
  <c r="K14" i="2" s="1"/>
  <c r="J42" i="2"/>
  <c r="K42" i="2" s="1"/>
  <c r="J11" i="2"/>
  <c r="K11" i="2" s="1"/>
  <c r="J33" i="2"/>
  <c r="K33" i="2" s="1"/>
  <c r="J22" i="2"/>
  <c r="K22" i="2" s="1"/>
  <c r="J30" i="2"/>
  <c r="K30" i="2" s="1"/>
  <c r="J24" i="2"/>
  <c r="L24" i="2" s="1"/>
  <c r="J27" i="2"/>
  <c r="L27" i="2" s="1"/>
  <c r="J5" i="2"/>
  <c r="L5" i="2" s="1"/>
  <c r="J36" i="2"/>
  <c r="L36" i="2" s="1"/>
  <c r="J40" i="2"/>
  <c r="K40" i="2" s="1"/>
  <c r="J28" i="2"/>
  <c r="K28" i="2" s="1"/>
  <c r="J44" i="2"/>
  <c r="K44" i="2" s="1"/>
  <c r="J43" i="2"/>
  <c r="K43" i="2" s="1"/>
  <c r="J6" i="2"/>
  <c r="K6" i="2" s="1"/>
  <c r="J25" i="2"/>
  <c r="L25" i="2" s="1"/>
  <c r="J20" i="2"/>
  <c r="L20" i="2" s="1"/>
  <c r="J37" i="2"/>
  <c r="L37" i="2" s="1"/>
  <c r="J49" i="2"/>
  <c r="K49" i="2" s="1"/>
  <c r="J16" i="2"/>
  <c r="L16" i="2" s="1"/>
  <c r="J13" i="2"/>
  <c r="K13" i="2" s="1"/>
  <c r="J46" i="2"/>
  <c r="L46" i="2" s="1"/>
  <c r="J41" i="2"/>
  <c r="K41" i="2" s="1"/>
  <c r="J23" i="2"/>
  <c r="K23" i="2" s="1"/>
  <c r="J39" i="2"/>
  <c r="L39" i="2" s="1"/>
  <c r="J4" i="2"/>
  <c r="J15" i="2"/>
  <c r="L15" i="2" s="1"/>
  <c r="J35" i="2"/>
  <c r="J48" i="2"/>
  <c r="L48" i="2" s="1"/>
  <c r="J31" i="2"/>
  <c r="L31" i="2" s="1"/>
  <c r="J32" i="2"/>
  <c r="L32" i="2" s="1"/>
  <c r="J19" i="2"/>
  <c r="K19" i="2" s="1"/>
  <c r="J8" i="2"/>
  <c r="L8" i="2" s="1"/>
  <c r="J52" i="2"/>
  <c r="L52" i="2" s="1"/>
  <c r="J47" i="2"/>
  <c r="K47" i="2" s="1"/>
  <c r="J18" i="2"/>
  <c r="K18" i="2" s="1"/>
  <c r="J10" i="2"/>
  <c r="L10" i="2" s="1"/>
  <c r="J51" i="2"/>
  <c r="K51" i="2" s="1"/>
  <c r="J7" i="2"/>
  <c r="L7" i="2" s="1"/>
  <c r="J50" i="2"/>
  <c r="L50" i="2" s="1"/>
  <c r="J26" i="2"/>
  <c r="K26" i="2" s="1"/>
  <c r="J9" i="2"/>
  <c r="J45" i="2"/>
  <c r="L35" i="2"/>
  <c r="K35" i="2"/>
  <c r="AB3" i="2" a="1"/>
  <c r="AB3" i="2" s="1"/>
  <c r="Q3" i="2" a="1"/>
  <c r="Q3" i="2" s="1"/>
  <c r="K31" i="2"/>
  <c r="O8" i="4" a="1"/>
  <c r="O28" i="4" a="1"/>
  <c r="O17" i="4" a="1"/>
  <c r="L10" i="4" a="1"/>
  <c r="O7" i="4" a="1"/>
  <c r="N7" i="4" a="1"/>
  <c r="L11" i="4" a="1"/>
  <c r="N17" i="4" a="1"/>
  <c r="P7" i="4" a="1"/>
  <c r="L17" i="4" a="1"/>
  <c r="P17" i="4" a="1"/>
  <c r="L25" i="4" a="1"/>
  <c r="L26" i="4" a="1"/>
  <c r="M11" i="4" a="1"/>
  <c r="M8" i="4" a="1"/>
  <c r="P11" i="4" a="1"/>
  <c r="P18" i="4" a="1"/>
  <c r="O9" i="4" a="1"/>
  <c r="O10" i="4" a="1"/>
  <c r="N20" i="4" a="1"/>
  <c r="O29" i="4" a="1"/>
  <c r="L20" i="4" a="1"/>
  <c r="L7" i="4" a="1"/>
  <c r="O26" i="4" a="1"/>
  <c r="O20" i="4" a="1"/>
  <c r="N19" i="4" a="1"/>
  <c r="L28" i="4" a="1"/>
  <c r="O19" i="4" a="1"/>
  <c r="M28" i="4" a="1"/>
  <c r="O11" i="4" a="1"/>
  <c r="L16" i="4" a="1"/>
  <c r="N11" i="4" a="1"/>
  <c r="P10" i="4" a="1"/>
  <c r="M18" i="4" a="1"/>
  <c r="M25" i="4" a="1"/>
  <c r="N16" i="4" a="1"/>
  <c r="L19" i="4" a="1"/>
  <c r="M10" i="4" a="1"/>
  <c r="P8" i="4" a="1"/>
  <c r="L29" i="4" a="1"/>
  <c r="P29" i="4" a="1"/>
  <c r="O16" i="4" a="1"/>
  <c r="L9" i="4" a="1"/>
  <c r="M27" i="4" a="1"/>
  <c r="L8" i="4" a="1"/>
  <c r="M7" i="4" a="1"/>
  <c r="P25" i="4" a="1"/>
  <c r="P19" i="4" a="1"/>
  <c r="N28" i="4" a="1"/>
  <c r="L27" i="4" a="1"/>
  <c r="P27" i="4" a="1"/>
  <c r="M17" i="4" a="1"/>
  <c r="N10" i="4" a="1"/>
  <c r="M19" i="4" a="1"/>
  <c r="L18" i="4" a="1"/>
  <c r="P28" i="4" a="1"/>
  <c r="M29" i="4" a="1"/>
  <c r="N8" i="4" a="1"/>
  <c r="O27" i="4" a="1"/>
  <c r="M16" i="4" a="1"/>
  <c r="P9" i="4" a="1"/>
  <c r="N25" i="4" a="1"/>
  <c r="P20" i="4" a="1"/>
  <c r="O18" i="4" a="1"/>
  <c r="M9" i="4" a="1"/>
  <c r="M20" i="4" a="1"/>
  <c r="M26" i="4" a="1"/>
  <c r="N26" i="4" a="1"/>
  <c r="O25" i="4" a="1"/>
  <c r="P26" i="4" a="1"/>
  <c r="P16" i="4" a="1"/>
  <c r="N29" i="4" a="1"/>
  <c r="N3" i="2" l="1" a="1"/>
  <c r="N3" i="2" s="1"/>
  <c r="AD3" i="2" a="1"/>
  <c r="AD3" i="2" s="1"/>
  <c r="AQ3" i="2" a="1"/>
  <c r="AQ3" i="2" s="1"/>
  <c r="K12" i="2"/>
  <c r="AH3" i="2" a="1"/>
  <c r="AH3" i="2" s="1"/>
  <c r="Z3" i="2" a="1"/>
  <c r="Z3" i="2" s="1"/>
  <c r="AF3" i="2" a="1"/>
  <c r="AF3" i="2" s="1"/>
  <c r="O3" i="2" a="1"/>
  <c r="O3" i="2" s="1"/>
  <c r="AT3" i="2" a="1"/>
  <c r="AT3" i="2" s="1"/>
  <c r="AN3" i="2" a="1"/>
  <c r="AN3" i="2" s="1"/>
  <c r="W3" i="2" a="1"/>
  <c r="W3" i="2" s="1"/>
  <c r="S3" i="2" a="1"/>
  <c r="S3" i="2" s="1"/>
  <c r="U3" i="2" a="1"/>
  <c r="U3" i="2" s="1"/>
  <c r="K29" i="2"/>
  <c r="L38" i="2"/>
  <c r="L17" i="2"/>
  <c r="K15" i="2"/>
  <c r="L11" i="2"/>
  <c r="AJ3" i="2" a="1"/>
  <c r="AJ3" i="2" s="1"/>
  <c r="L53" i="2"/>
  <c r="T3" i="2" a="1"/>
  <c r="T3" i="2" s="1"/>
  <c r="AM3" i="2" a="1"/>
  <c r="AM3" i="2" s="1"/>
  <c r="AR3" i="2" a="1"/>
  <c r="AR3" i="2" s="1"/>
  <c r="AA3" i="2" a="1"/>
  <c r="AA3" i="2" s="1"/>
  <c r="AU3" i="2" a="1"/>
  <c r="AU3" i="2" s="1"/>
  <c r="L30" i="2"/>
  <c r="AS3" i="2" a="1"/>
  <c r="AS3" i="2" s="1"/>
  <c r="K36" i="2"/>
  <c r="P3" i="2" a="1"/>
  <c r="P3" i="2" s="1"/>
  <c r="K3" i="2"/>
  <c r="AV3" i="2" a="1"/>
  <c r="AV3" i="2" s="1"/>
  <c r="L47" i="2"/>
  <c r="V3" i="2" a="1"/>
  <c r="V3" i="2" s="1"/>
  <c r="R3" i="2" a="1"/>
  <c r="R3" i="2" s="1"/>
  <c r="AL3" i="2" a="1"/>
  <c r="AL3" i="2" s="1"/>
  <c r="AO3" i="2" a="1"/>
  <c r="AO3" i="2" s="1"/>
  <c r="AE3" i="2" a="1"/>
  <c r="AE3" i="2" s="1"/>
  <c r="AI3" i="2" a="1"/>
  <c r="AI3" i="2" s="1"/>
  <c r="AP3" i="2" a="1"/>
  <c r="AP3" i="2" s="1"/>
  <c r="AC3" i="2" a="1"/>
  <c r="AC3" i="2" s="1"/>
  <c r="AG3" i="2" a="1"/>
  <c r="AG3" i="2" s="1"/>
  <c r="L3" i="2"/>
  <c r="K48" i="2"/>
  <c r="K21" i="2"/>
  <c r="K8" i="2"/>
  <c r="L19" i="2"/>
  <c r="K32" i="2"/>
  <c r="K5" i="2"/>
  <c r="K52" i="2"/>
  <c r="L33" i="2"/>
  <c r="K46" i="2"/>
  <c r="L28" i="2"/>
  <c r="L22" i="2"/>
  <c r="K25" i="2"/>
  <c r="L23" i="2"/>
  <c r="L6" i="2"/>
  <c r="L18" i="2"/>
  <c r="K50" i="2"/>
  <c r="K27" i="2"/>
  <c r="L51" i="2"/>
  <c r="BE25" i="2" a="1"/>
  <c r="BE25" i="2" s="1"/>
  <c r="BI29" i="2" s="1"/>
  <c r="L13" i="2"/>
  <c r="K39" i="2"/>
  <c r="BC26" i="2" a="1"/>
  <c r="BC26" i="2" s="1"/>
  <c r="BI23" i="2" s="1"/>
  <c r="BE21" i="2" a="1"/>
  <c r="BE21" i="2" s="1"/>
  <c r="BI25" i="2" s="1"/>
  <c r="BE10" i="2" a="1"/>
  <c r="BE10" i="2" s="1"/>
  <c r="BI12" i="2" s="1"/>
  <c r="K7" i="2"/>
  <c r="L41" i="2"/>
  <c r="L43" i="2"/>
  <c r="BE24" i="2" a="1"/>
  <c r="BE24" i="2" s="1"/>
  <c r="BI28" i="2" s="1"/>
  <c r="L44" i="2"/>
  <c r="L42" i="2"/>
  <c r="K24" i="2"/>
  <c r="BE23" i="2" a="1"/>
  <c r="BE23" i="2" s="1"/>
  <c r="BI27" i="2" s="1"/>
  <c r="K20" i="2"/>
  <c r="K4" i="2"/>
  <c r="L4" i="2"/>
  <c r="AZ26" i="2" a="1"/>
  <c r="AZ26" i="2" s="1"/>
  <c r="BI20" i="2" s="1"/>
  <c r="L49" i="2"/>
  <c r="L34" i="2"/>
  <c r="K16" i="2"/>
  <c r="BC40" i="2" a="1"/>
  <c r="BC40" i="2" s="1"/>
  <c r="BI38" i="2" s="1"/>
  <c r="L40" i="2"/>
  <c r="BE38" i="2" a="1"/>
  <c r="BE38" i="2" s="1"/>
  <c r="BI43" i="2" s="1"/>
  <c r="BB12" i="2" a="1"/>
  <c r="BB12" i="2" s="1"/>
  <c r="BI6" i="2" s="1"/>
  <c r="AZ12" i="2" a="1"/>
  <c r="AZ12" i="2" s="1"/>
  <c r="BI4" i="2" s="1"/>
  <c r="L26" i="2"/>
  <c r="L14" i="2"/>
  <c r="K37" i="2"/>
  <c r="K45" i="2"/>
  <c r="BD26" i="2" a="1"/>
  <c r="BD26" i="2" s="1"/>
  <c r="BI24" i="2" s="1"/>
  <c r="BD12" i="2" a="1"/>
  <c r="BD12" i="2" s="1"/>
  <c r="BI8" i="2" s="1"/>
  <c r="BE40" i="2" a="1"/>
  <c r="BE40" i="2" s="1"/>
  <c r="BI45" i="2" s="1"/>
  <c r="AY26" i="2" a="1"/>
  <c r="AY26" i="2" s="1"/>
  <c r="BI31" i="2" s="1"/>
  <c r="BD40" i="2" a="1"/>
  <c r="BD40" i="2" s="1"/>
  <c r="BI39" i="2" s="1"/>
  <c r="BC12" i="2" a="1"/>
  <c r="BC12" i="2" s="1"/>
  <c r="BI7" i="2" s="1"/>
  <c r="BE39" i="2" a="1"/>
  <c r="BE39" i="2" s="1"/>
  <c r="BI44" i="2" s="1"/>
  <c r="BA40" i="2" a="1"/>
  <c r="BA40" i="2" s="1"/>
  <c r="BI36" i="2" s="1"/>
  <c r="BA12" i="2" a="1"/>
  <c r="BA12" i="2" s="1"/>
  <c r="BI5" i="2" s="1"/>
  <c r="BE26" i="2" a="1"/>
  <c r="BE26" i="2" s="1"/>
  <c r="BI30" i="2" s="1"/>
  <c r="BB40" i="2" a="1"/>
  <c r="BB40" i="2" s="1"/>
  <c r="BI37" i="2" s="1"/>
  <c r="BE12" i="2" a="1"/>
  <c r="BE12" i="2" s="1"/>
  <c r="BI14" i="2" s="1"/>
  <c r="AY40" i="2" a="1"/>
  <c r="AY40" i="2" s="1"/>
  <c r="BI46" i="2" s="1"/>
  <c r="AZ40" i="2" a="1"/>
  <c r="AZ40" i="2" s="1"/>
  <c r="BI35" i="2" s="1"/>
  <c r="BE36" i="2" a="1"/>
  <c r="BE36" i="2" s="1"/>
  <c r="BI41" i="2" s="1"/>
  <c r="BB26" i="2" a="1"/>
  <c r="BB26" i="2" s="1"/>
  <c r="BI22" i="2" s="1"/>
  <c r="BA26" i="2" a="1"/>
  <c r="BA26" i="2" s="1"/>
  <c r="BI21" i="2" s="1"/>
  <c r="BE22" i="2" a="1"/>
  <c r="BE22" i="2" s="1"/>
  <c r="BI26" i="2" s="1"/>
  <c r="K10" i="2"/>
  <c r="K9" i="2"/>
  <c r="BE9" i="2" a="1"/>
  <c r="BE9" i="2" s="1"/>
  <c r="BI11" i="2" s="1"/>
  <c r="BE11" i="2" a="1"/>
  <c r="BE11" i="2" s="1"/>
  <c r="BI13" i="2" s="1"/>
  <c r="AY12" i="2" a="1"/>
  <c r="AY12" i="2" s="1"/>
  <c r="BI15" i="2" s="1"/>
  <c r="L9" i="2"/>
  <c r="L45" i="2"/>
  <c r="BE37" i="2" a="1"/>
  <c r="BE37" i="2" s="1"/>
  <c r="BI42" i="2" s="1"/>
  <c r="BE8" i="2" a="1"/>
  <c r="BE8" i="2" s="1"/>
  <c r="BI10" i="2" s="1"/>
  <c r="P28" i="4"/>
  <c r="N29" i="4"/>
  <c r="P11" i="4"/>
  <c r="M9" i="4"/>
  <c r="M25" i="4"/>
  <c r="M16" i="4"/>
  <c r="M10" i="4"/>
  <c r="L18" i="4"/>
  <c r="M8" i="4"/>
  <c r="L11" i="4"/>
  <c r="P29" i="4"/>
  <c r="L26" i="4"/>
  <c r="M28" i="4"/>
  <c r="M26" i="4"/>
  <c r="N8" i="4"/>
  <c r="L16" i="4"/>
  <c r="M29" i="4"/>
  <c r="M7" i="4"/>
  <c r="L20" i="4"/>
  <c r="N10" i="4"/>
  <c r="M11" i="4"/>
  <c r="L25" i="4"/>
  <c r="O18" i="4"/>
  <c r="N16" i="4"/>
  <c r="P27" i="4"/>
  <c r="P19" i="4"/>
  <c r="M19" i="4"/>
  <c r="P16" i="4"/>
  <c r="N7" i="4"/>
  <c r="M27" i="4"/>
  <c r="N17" i="4"/>
  <c r="M18" i="4"/>
  <c r="O20" i="4"/>
  <c r="N20" i="4"/>
  <c r="P17" i="4"/>
  <c r="O7" i="4"/>
  <c r="M17" i="4"/>
  <c r="P7" i="4"/>
  <c r="P20" i="4"/>
  <c r="L28" i="4"/>
  <c r="P9" i="4"/>
  <c r="O10" i="4"/>
  <c r="L29" i="4"/>
  <c r="M20" i="4"/>
  <c r="N11" i="4"/>
  <c r="O8" i="4"/>
  <c r="O19" i="4"/>
  <c r="N19" i="4"/>
  <c r="O16" i="4"/>
  <c r="O27" i="4"/>
  <c r="L8" i="4"/>
  <c r="P18" i="4"/>
  <c r="L9" i="4"/>
  <c r="L10" i="4"/>
  <c r="P26" i="4"/>
  <c r="L17" i="4"/>
  <c r="P8" i="4"/>
  <c r="O11" i="4"/>
  <c r="O9" i="4"/>
  <c r="O29" i="4"/>
  <c r="L19" i="4"/>
  <c r="O25" i="4"/>
  <c r="L27" i="4"/>
  <c r="P25" i="4"/>
  <c r="O26" i="4"/>
  <c r="N26" i="4"/>
  <c r="O17" i="4"/>
  <c r="L7" i="4"/>
  <c r="N25" i="4"/>
  <c r="P10" i="4"/>
  <c r="O28" i="4"/>
  <c r="N28" i="4"/>
  <c r="BE7" i="2" a="1"/>
  <c r="BE7" i="2" s="1"/>
  <c r="BI9" i="2" s="1"/>
  <c r="BE35" i="2" a="1"/>
  <c r="BE35" i="2" s="1"/>
  <c r="BI40" i="2" s="1"/>
  <c r="BI19" i="2" l="1"/>
  <c r="L1" i="2"/>
  <c r="I1" i="2" s="1"/>
  <c r="BI3" i="2"/>
  <c r="BI34" i="2"/>
  <c r="AK3" i="2" a="1"/>
  <c r="AK3" i="2" s="1"/>
  <c r="E10" i="4" a="1"/>
  <c r="E10" i="4" l="1"/>
  <c r="AV4" i="2" a="1"/>
  <c r="AV4" i="2" s="1"/>
  <c r="AO4" i="2" a="1"/>
  <c r="AO4" i="2" s="1"/>
  <c r="AL4" i="2" a="1"/>
  <c r="AL4" i="2" s="1"/>
  <c r="AN4" i="2" a="1"/>
  <c r="AN4" i="2" s="1"/>
  <c r="AU4" i="2" a="1"/>
  <c r="AU4" i="2" s="1"/>
  <c r="AR4" i="2" a="1"/>
  <c r="AR4" i="2" s="1"/>
  <c r="AM4" i="2" a="1"/>
  <c r="AM4" i="2" s="1"/>
  <c r="AT4" i="2" a="1"/>
  <c r="AT4" i="2" s="1"/>
  <c r="AP4" i="2" a="1"/>
  <c r="AP4" i="2" s="1"/>
  <c r="AQ4" i="2" a="1"/>
  <c r="AQ4" i="2" s="1"/>
  <c r="AK4" i="2" a="1"/>
  <c r="AK4" i="2" s="1"/>
  <c r="AS4" i="2" a="1"/>
  <c r="AS4" i="2" s="1"/>
  <c r="AU5" i="2" l="1" a="1"/>
  <c r="AU5" i="2" s="1"/>
  <c r="AL5" i="2" a="1"/>
  <c r="AL5" i="2" s="1"/>
  <c r="AO5" i="2" a="1"/>
  <c r="AO5" i="2" s="1"/>
  <c r="AK5" i="2" a="1"/>
  <c r="AK5" i="2" s="1"/>
  <c r="AP5" i="2" a="1"/>
  <c r="AP5" i="2" s="1"/>
  <c r="AT5" i="2" a="1"/>
  <c r="AT5" i="2" s="1"/>
  <c r="AR5" i="2" a="1"/>
  <c r="AR5" i="2" s="1"/>
  <c r="AM5" i="2" a="1"/>
  <c r="AM5" i="2" s="1"/>
  <c r="AQ5" i="2" a="1"/>
  <c r="AQ5" i="2" s="1"/>
  <c r="AN5" i="2" a="1"/>
  <c r="AN5" i="2" s="1"/>
  <c r="AS5" i="2" a="1"/>
  <c r="AS5" i="2" s="1"/>
  <c r="AV5" i="2" a="1"/>
  <c r="AV5" i="2" s="1"/>
  <c r="AT6" i="2" l="1" a="1"/>
  <c r="AT6" i="2" s="1"/>
  <c r="AO6" i="2" a="1"/>
  <c r="AO6" i="2" s="1"/>
  <c r="AU6" i="2" a="1"/>
  <c r="AU6" i="2" s="1"/>
  <c r="AK6" i="2" a="1"/>
  <c r="AK6" i="2" s="1"/>
  <c r="AS6" i="2" a="1"/>
  <c r="AS6" i="2" s="1"/>
  <c r="AM6" i="2" a="1"/>
  <c r="AM6" i="2" s="1"/>
  <c r="AV6" i="2" a="1"/>
  <c r="AV6" i="2" s="1"/>
  <c r="AP6" i="2" a="1"/>
  <c r="AP6" i="2" s="1"/>
  <c r="AR6" i="2" a="1"/>
  <c r="AR6" i="2" s="1"/>
  <c r="AL6" i="2" a="1"/>
  <c r="AL6" i="2" s="1"/>
  <c r="AQ6" i="2" a="1"/>
  <c r="AQ6" i="2" s="1"/>
  <c r="AN6" i="2" a="1"/>
  <c r="AN6" i="2" s="1"/>
  <c r="AL7" i="2" l="1" a="1"/>
  <c r="AL7" i="2" s="1"/>
  <c r="AU7" i="2" a="1"/>
  <c r="AU7" i="2" s="1"/>
  <c r="AO7" i="2" a="1"/>
  <c r="AO7" i="2" s="1"/>
  <c r="AS7" i="2" a="1"/>
  <c r="AS7" i="2" s="1"/>
  <c r="AN7" i="2" a="1"/>
  <c r="AN7" i="2" s="1"/>
  <c r="AM7" i="2" a="1"/>
  <c r="AM7" i="2" s="1"/>
  <c r="AP7" i="2" a="1"/>
  <c r="AP7" i="2" s="1"/>
  <c r="AT7" i="2" a="1"/>
  <c r="AT7" i="2" s="1"/>
  <c r="AR7" i="2" a="1"/>
  <c r="AR7" i="2" s="1"/>
  <c r="AV7" i="2" a="1"/>
  <c r="AV7" i="2" s="1"/>
  <c r="AK7" i="2" a="1"/>
  <c r="AK7" i="2" s="1"/>
  <c r="AQ7" i="2" a="1"/>
  <c r="AQ7" i="2" s="1"/>
  <c r="AU8" i="2" l="1" a="1"/>
  <c r="AU8" i="2" s="1"/>
  <c r="AP8" i="2" a="1"/>
  <c r="AP8" i="2" s="1"/>
  <c r="AM8" i="2" a="1"/>
  <c r="AM8" i="2" s="1"/>
  <c r="AO8" i="2" a="1"/>
  <c r="AO8" i="2" s="1"/>
  <c r="AR8" i="2" a="1"/>
  <c r="AR8" i="2" s="1"/>
  <c r="AL8" i="2" a="1"/>
  <c r="AL8" i="2" s="1"/>
  <c r="AQ8" i="2" a="1"/>
  <c r="AQ8" i="2" s="1"/>
  <c r="AN8" i="2" a="1"/>
  <c r="AN8" i="2" s="1"/>
  <c r="AK8" i="2" a="1"/>
  <c r="AK8" i="2" s="1"/>
  <c r="AS8" i="2" a="1"/>
  <c r="AS8" i="2" s="1"/>
  <c r="AT8" i="2" a="1"/>
  <c r="AT8" i="2" s="1"/>
  <c r="AV8" i="2" a="1"/>
  <c r="AV8" i="2" s="1"/>
  <c r="AL9" i="2" l="1" a="1"/>
  <c r="AL9" i="2" s="1"/>
  <c r="AR9" i="2" a="1"/>
  <c r="AR9" i="2" s="1"/>
  <c r="AV9" i="2" a="1"/>
  <c r="AV9" i="2" s="1"/>
  <c r="AS9" i="2" a="1"/>
  <c r="AS9" i="2" s="1"/>
  <c r="AU9" i="2" a="1"/>
  <c r="AU9" i="2" s="1"/>
  <c r="AN9" i="2" a="1"/>
  <c r="AN9" i="2" s="1"/>
  <c r="AO9" i="2" a="1"/>
  <c r="AO9" i="2" s="1"/>
  <c r="AT9" i="2" a="1"/>
  <c r="AT9" i="2" s="1"/>
  <c r="AK9" i="2" a="1"/>
  <c r="AK9" i="2" s="1"/>
  <c r="AM9" i="2" a="1"/>
  <c r="AM9" i="2" s="1"/>
  <c r="AQ9" i="2" a="1"/>
  <c r="AQ9" i="2" s="1"/>
  <c r="AP9" i="2" a="1"/>
  <c r="AP9" i="2" s="1"/>
  <c r="AS10" i="2" l="1" a="1"/>
  <c r="AS10" i="2" s="1"/>
  <c r="AP10" i="2" a="1"/>
  <c r="AP10" i="2" s="1"/>
  <c r="AM10" i="2" a="1"/>
  <c r="AM10" i="2" s="1"/>
  <c r="AO10" i="2" a="1"/>
  <c r="AO10" i="2" s="1"/>
  <c r="AT10" i="2" a="1"/>
  <c r="AT10" i="2" s="1"/>
  <c r="AR10" i="2" a="1"/>
  <c r="AR10" i="2" s="1"/>
  <c r="AL10" i="2" a="1"/>
  <c r="AL10" i="2" s="1"/>
  <c r="AN10" i="2" a="1"/>
  <c r="AN10" i="2" s="1"/>
  <c r="AV10" i="2" a="1"/>
  <c r="AV10" i="2" s="1"/>
  <c r="AU10" i="2" a="1"/>
  <c r="AU10" i="2" s="1"/>
  <c r="AK10" i="2" a="1"/>
  <c r="AK10" i="2" s="1"/>
  <c r="AQ10" i="2" a="1"/>
  <c r="AQ10" i="2" s="1"/>
  <c r="AR11" i="2" l="1" a="1"/>
  <c r="AR11" i="2" s="1"/>
  <c r="AM11" i="2" a="1"/>
  <c r="AM11" i="2" s="1"/>
  <c r="AS11" i="2" a="1"/>
  <c r="AS11" i="2" s="1"/>
  <c r="AU11" i="2" a="1"/>
  <c r="AU11" i="2" s="1"/>
  <c r="AP11" i="2" a="1"/>
  <c r="AP11" i="2" s="1"/>
  <c r="AL11" i="2" a="1"/>
  <c r="AL11" i="2" s="1"/>
  <c r="AQ11" i="2" a="1"/>
  <c r="AQ11" i="2" s="1"/>
  <c r="AN11" i="2" a="1"/>
  <c r="AN11" i="2" s="1"/>
  <c r="AK11" i="2" a="1"/>
  <c r="AK11" i="2" s="1"/>
  <c r="AV11" i="2" a="1"/>
  <c r="AV11" i="2" s="1"/>
  <c r="AT11" i="2" a="1"/>
  <c r="AT11" i="2" s="1"/>
  <c r="AO11" i="2" a="1"/>
  <c r="AO11" i="2" s="1"/>
  <c r="AS12" i="2" l="1" a="1"/>
  <c r="AS12" i="2" s="1"/>
  <c r="AT12" i="2" a="1"/>
  <c r="AT12" i="2" s="1"/>
  <c r="AM12" i="2" a="1"/>
  <c r="AM12" i="2" s="1"/>
  <c r="AP12" i="2" a="1"/>
  <c r="AP12" i="2" s="1"/>
  <c r="AN12" i="2" a="1"/>
  <c r="AN12" i="2" s="1"/>
  <c r="AK12" i="2" a="1"/>
  <c r="AK12" i="2" s="1"/>
  <c r="AO12" i="2" a="1"/>
  <c r="AO12" i="2" s="1"/>
  <c r="AU12" i="2" a="1"/>
  <c r="AU12" i="2" s="1"/>
  <c r="AV12" i="2" a="1"/>
  <c r="AV12" i="2" s="1"/>
  <c r="AR12" i="2" a="1"/>
  <c r="AR12" i="2" s="1"/>
  <c r="AQ12" i="2" a="1"/>
  <c r="AQ12" i="2" s="1"/>
  <c r="AL12" i="2" a="1"/>
  <c r="AL12" i="2" s="1"/>
  <c r="Y3" i="2" a="1"/>
  <c r="Y3" i="2" s="1"/>
  <c r="AG4" i="2" l="1" a="1"/>
  <c r="AG4" i="2" s="1"/>
  <c r="AD4" i="2" a="1"/>
  <c r="AD4" i="2" s="1"/>
  <c r="AB4" i="2" a="1"/>
  <c r="AB4" i="2" s="1"/>
  <c r="AC4" i="2" a="1"/>
  <c r="AC4" i="2" s="1"/>
  <c r="AH4" i="2" a="1"/>
  <c r="AH4" i="2" s="1"/>
  <c r="AJ4" i="2" a="1"/>
  <c r="AJ4" i="2" s="1"/>
  <c r="AI4" i="2" a="1"/>
  <c r="AI4" i="2" s="1"/>
  <c r="AE4" i="2" a="1"/>
  <c r="AE4" i="2" s="1"/>
  <c r="Y4" i="2" a="1"/>
  <c r="Y4" i="2" s="1"/>
  <c r="Z4" i="2" a="1"/>
  <c r="Z4" i="2" s="1"/>
  <c r="AA4" i="2" a="1"/>
  <c r="AA4" i="2" s="1"/>
  <c r="AF4" i="2" a="1"/>
  <c r="AF4" i="2" s="1"/>
  <c r="AM13" i="2" a="1"/>
  <c r="AM13" i="2" s="1"/>
  <c r="AN13" i="2" a="1"/>
  <c r="AN13" i="2" s="1"/>
  <c r="AT13" i="2" a="1"/>
  <c r="AT13" i="2" s="1"/>
  <c r="AL13" i="2" a="1"/>
  <c r="AL13" i="2" s="1"/>
  <c r="AU13" i="2" a="1"/>
  <c r="AU13" i="2" s="1"/>
  <c r="AQ13" i="2" a="1"/>
  <c r="AQ13" i="2" s="1"/>
  <c r="AK13" i="2" a="1"/>
  <c r="AK13" i="2" s="1"/>
  <c r="AP13" i="2" a="1"/>
  <c r="AP13" i="2" s="1"/>
  <c r="AR13" i="2" a="1"/>
  <c r="AR13" i="2" s="1"/>
  <c r="AO13" i="2" a="1"/>
  <c r="AO13" i="2" s="1"/>
  <c r="AV13" i="2" a="1"/>
  <c r="AV13" i="2" s="1"/>
  <c r="AS13" i="2" a="1"/>
  <c r="AS13" i="2" s="1"/>
  <c r="M3" i="2" a="1"/>
  <c r="M3" i="2" s="1"/>
  <c r="AF5" i="2" l="1" a="1"/>
  <c r="AF5" i="2" s="1"/>
  <c r="M4" i="2" a="1"/>
  <c r="M4" i="2" s="1"/>
  <c r="W4" i="2" a="1"/>
  <c r="W4" i="2" s="1"/>
  <c r="U4" i="2" a="1"/>
  <c r="U4" i="2" s="1"/>
  <c r="R4" i="2" a="1"/>
  <c r="R4" i="2" s="1"/>
  <c r="T4" i="2" a="1"/>
  <c r="T4" i="2" s="1"/>
  <c r="S4" i="2" a="1"/>
  <c r="S4" i="2" s="1"/>
  <c r="O4" i="2" a="1"/>
  <c r="O4" i="2" s="1"/>
  <c r="P4" i="2" a="1"/>
  <c r="P4" i="2" s="1"/>
  <c r="N4" i="2" a="1"/>
  <c r="N4" i="2" s="1"/>
  <c r="V4" i="2" a="1"/>
  <c r="V4" i="2" s="1"/>
  <c r="X4" i="2" a="1"/>
  <c r="X4" i="2" s="1"/>
  <c r="Q4" i="2" a="1"/>
  <c r="Q4" i="2" s="1"/>
  <c r="AH5" i="2" a="1"/>
  <c r="AH5" i="2" s="1"/>
  <c r="AE5" i="2" a="1"/>
  <c r="AE5" i="2" s="1"/>
  <c r="AA5" i="2" a="1"/>
  <c r="AA5" i="2" s="1"/>
  <c r="AB5" i="2" a="1"/>
  <c r="AB5" i="2" s="1"/>
  <c r="AI5" i="2" a="1"/>
  <c r="AI5" i="2" s="1"/>
  <c r="Z5" i="2" a="1"/>
  <c r="Z5" i="2" s="1"/>
  <c r="AJ5" i="2" a="1"/>
  <c r="AJ5" i="2" s="1"/>
  <c r="AG5" i="2" a="1"/>
  <c r="AG5" i="2" s="1"/>
  <c r="AC5" i="2" a="1"/>
  <c r="AC5" i="2" s="1"/>
  <c r="AM14" i="2" a="1"/>
  <c r="AM14" i="2" s="1"/>
  <c r="AK14" i="2" a="1"/>
  <c r="AK14" i="2" s="1"/>
  <c r="AO14" i="2" a="1"/>
  <c r="AO14" i="2" s="1"/>
  <c r="AV14" i="2" a="1"/>
  <c r="AV14" i="2" s="1"/>
  <c r="AP14" i="2" a="1"/>
  <c r="AP14" i="2" s="1"/>
  <c r="AL14" i="2" a="1"/>
  <c r="AL14" i="2" s="1"/>
  <c r="AS14" i="2" a="1"/>
  <c r="AS14" i="2" s="1"/>
  <c r="AT14" i="2" a="1"/>
  <c r="AT14" i="2" s="1"/>
  <c r="AQ14" i="2" a="1"/>
  <c r="AQ14" i="2" s="1"/>
  <c r="AU14" i="2" a="1"/>
  <c r="AU14" i="2" s="1"/>
  <c r="AN14" i="2" a="1"/>
  <c r="AN14" i="2" s="1"/>
  <c r="AR14" i="2" a="1"/>
  <c r="AR14" i="2" s="1"/>
  <c r="AD5" i="2" a="1"/>
  <c r="AD5" i="2" s="1"/>
  <c r="Y5" i="2" a="1"/>
  <c r="Y5" i="2" s="1"/>
  <c r="AC6" i="2" l="1" a="1"/>
  <c r="AC6" i="2" s="1"/>
  <c r="AH6" i="2" a="1"/>
  <c r="AH6" i="2" s="1"/>
  <c r="M5" i="2" a="1"/>
  <c r="M5" i="2" s="1"/>
  <c r="Z6" i="2" a="1"/>
  <c r="Z6" i="2" s="1"/>
  <c r="AD6" i="2" a="1"/>
  <c r="AD6" i="2" s="1"/>
  <c r="AF6" i="2" a="1"/>
  <c r="AF6" i="2" s="1"/>
  <c r="AB6" i="2" a="1"/>
  <c r="AB6" i="2" s="1"/>
  <c r="S5" i="2" a="1"/>
  <c r="S5" i="2" s="1"/>
  <c r="W5" i="2" a="1"/>
  <c r="W5" i="2" s="1"/>
  <c r="Q5" i="2" a="1"/>
  <c r="Q5" i="2" s="1"/>
  <c r="N5" i="2" a="1"/>
  <c r="N5" i="2" s="1"/>
  <c r="R5" i="2" a="1"/>
  <c r="R5" i="2" s="1"/>
  <c r="O5" i="2" a="1"/>
  <c r="O5" i="2" s="1"/>
  <c r="AI6" i="2" a="1"/>
  <c r="AI6" i="2" s="1"/>
  <c r="X5" i="2" a="1"/>
  <c r="X5" i="2" s="1"/>
  <c r="T5" i="2" a="1"/>
  <c r="T5" i="2" s="1"/>
  <c r="Y6" i="2" a="1"/>
  <c r="Y6" i="2" s="1"/>
  <c r="AA6" i="2" a="1"/>
  <c r="AA6" i="2" s="1"/>
  <c r="P5" i="2" a="1"/>
  <c r="P5" i="2" s="1"/>
  <c r="AR15" i="2" a="1"/>
  <c r="AR15" i="2" s="1"/>
  <c r="AO15" i="2" a="1"/>
  <c r="AO15" i="2" s="1"/>
  <c r="AN15" i="2" a="1"/>
  <c r="AN15" i="2" s="1"/>
  <c r="AL15" i="2" a="1"/>
  <c r="AL15" i="2" s="1"/>
  <c r="AS15" i="2" a="1"/>
  <c r="AS15" i="2" s="1"/>
  <c r="AP15" i="2" a="1"/>
  <c r="AP15" i="2" s="1"/>
  <c r="AM15" i="2" a="1"/>
  <c r="AM15" i="2" s="1"/>
  <c r="AU15" i="2" a="1"/>
  <c r="AU15" i="2" s="1"/>
  <c r="AK15" i="2" a="1"/>
  <c r="AK15" i="2" s="1"/>
  <c r="AT15" i="2" a="1"/>
  <c r="AT15" i="2" s="1"/>
  <c r="AQ15" i="2" a="1"/>
  <c r="AQ15" i="2" s="1"/>
  <c r="AV15" i="2" a="1"/>
  <c r="AV15" i="2" s="1"/>
  <c r="AJ6" i="2" a="1"/>
  <c r="AJ6" i="2" s="1"/>
  <c r="AG6" i="2" a="1"/>
  <c r="AG6" i="2" s="1"/>
  <c r="AE6" i="2" a="1"/>
  <c r="AE6" i="2" s="1"/>
  <c r="V5" i="2" a="1"/>
  <c r="V5" i="2" s="1"/>
  <c r="U5" i="2" a="1"/>
  <c r="U5" i="2" s="1"/>
  <c r="M6" i="2" l="1" a="1"/>
  <c r="M6" i="2" s="1"/>
  <c r="AF7" i="2" a="1"/>
  <c r="AF7" i="2" s="1"/>
  <c r="R6" i="2" a="1"/>
  <c r="R6" i="2" s="1"/>
  <c r="Q6" i="2" a="1"/>
  <c r="Q6" i="2" s="1"/>
  <c r="AG7" i="2" a="1"/>
  <c r="AG7" i="2" s="1"/>
  <c r="Z7" i="2" a="1"/>
  <c r="Z7" i="2" s="1"/>
  <c r="V6" i="2" a="1"/>
  <c r="V6" i="2" s="1"/>
  <c r="AJ7" i="2" a="1"/>
  <c r="AJ7" i="2" s="1"/>
  <c r="AI7" i="2" a="1"/>
  <c r="AI7" i="2" s="1"/>
  <c r="AC7" i="2" a="1"/>
  <c r="AC7" i="2" s="1"/>
  <c r="AE7" i="2" a="1"/>
  <c r="AE7" i="2" s="1"/>
  <c r="AA7" i="2" a="1"/>
  <c r="AA7" i="2" s="1"/>
  <c r="P6" i="2" a="1"/>
  <c r="P6" i="2" s="1"/>
  <c r="S6" i="2" a="1"/>
  <c r="S6" i="2" s="1"/>
  <c r="O6" i="2" a="1"/>
  <c r="O6" i="2" s="1"/>
  <c r="AH7" i="2" a="1"/>
  <c r="AH7" i="2" s="1"/>
  <c r="AN16" i="2" a="1"/>
  <c r="AN16" i="2" s="1"/>
  <c r="AQ16" i="2" a="1"/>
  <c r="AQ16" i="2" s="1"/>
  <c r="AR16" i="2" a="1"/>
  <c r="AR16" i="2" s="1"/>
  <c r="AK16" i="2" a="1"/>
  <c r="AK16" i="2" s="1"/>
  <c r="AM16" i="2" a="1"/>
  <c r="AM16" i="2" s="1"/>
  <c r="AV16" i="2" a="1"/>
  <c r="AV16" i="2" s="1"/>
  <c r="AU16" i="2" a="1"/>
  <c r="AU16" i="2" s="1"/>
  <c r="AL16" i="2" a="1"/>
  <c r="AL16" i="2" s="1"/>
  <c r="AS16" i="2" a="1"/>
  <c r="AS16" i="2" s="1"/>
  <c r="AT16" i="2" a="1"/>
  <c r="AT16" i="2" s="1"/>
  <c r="AP16" i="2" a="1"/>
  <c r="AP16" i="2" s="1"/>
  <c r="AO16" i="2" a="1"/>
  <c r="AO16" i="2" s="1"/>
  <c r="U6" i="2" a="1"/>
  <c r="U6" i="2" s="1"/>
  <c r="AD7" i="2" a="1"/>
  <c r="AD7" i="2" s="1"/>
  <c r="T6" i="2" a="1"/>
  <c r="T6" i="2" s="1"/>
  <c r="X6" i="2" a="1"/>
  <c r="X6" i="2" s="1"/>
  <c r="N6" i="2" a="1"/>
  <c r="N6" i="2" s="1"/>
  <c r="AB7" i="2" a="1"/>
  <c r="AB7" i="2" s="1"/>
  <c r="W6" i="2" a="1"/>
  <c r="W6" i="2" s="1"/>
  <c r="Y7" i="2" a="1"/>
  <c r="Y7" i="2" s="1"/>
  <c r="S7" i="2" l="1" a="1"/>
  <c r="S7" i="2" s="1"/>
  <c r="AE8" i="2" a="1"/>
  <c r="AE8" i="2" s="1"/>
  <c r="AN17" i="2" a="1"/>
  <c r="AN17" i="2" s="1"/>
  <c r="AT17" i="2" a="1"/>
  <c r="AT17" i="2" s="1"/>
  <c r="AP17" i="2" a="1"/>
  <c r="AP17" i="2" s="1"/>
  <c r="AS17" i="2" a="1"/>
  <c r="AS17" i="2" s="1"/>
  <c r="AK17" i="2" a="1"/>
  <c r="AK17" i="2" s="1"/>
  <c r="AU17" i="2" a="1"/>
  <c r="AU17" i="2" s="1"/>
  <c r="AO17" i="2" a="1"/>
  <c r="AO17" i="2" s="1"/>
  <c r="AR17" i="2" a="1"/>
  <c r="AR17" i="2" s="1"/>
  <c r="AL17" i="2" a="1"/>
  <c r="AL17" i="2" s="1"/>
  <c r="AV17" i="2" a="1"/>
  <c r="AV17" i="2" s="1"/>
  <c r="AQ17" i="2" a="1"/>
  <c r="AQ17" i="2" s="1"/>
  <c r="AM17" i="2" a="1"/>
  <c r="AM17" i="2" s="1"/>
  <c r="AG8" i="2" a="1"/>
  <c r="AG8" i="2" s="1"/>
  <c r="AB8" i="2" a="1"/>
  <c r="AB8" i="2" s="1"/>
  <c r="AC8" i="2" a="1"/>
  <c r="AC8" i="2" s="1"/>
  <c r="Y8" i="2" a="1"/>
  <c r="Y8" i="2" s="1"/>
  <c r="Z8" i="2" a="1"/>
  <c r="Z8" i="2" s="1"/>
  <c r="Q7" i="2" a="1"/>
  <c r="Q7" i="2" s="1"/>
  <c r="W7" i="2" a="1"/>
  <c r="W7" i="2" s="1"/>
  <c r="N7" i="2" a="1"/>
  <c r="N7" i="2" s="1"/>
  <c r="T7" i="2" a="1"/>
  <c r="T7" i="2" s="1"/>
  <c r="X7" i="2" a="1"/>
  <c r="X7" i="2" s="1"/>
  <c r="R7" i="2" a="1"/>
  <c r="R7" i="2" s="1"/>
  <c r="O7" i="2" a="1"/>
  <c r="O7" i="2" s="1"/>
  <c r="U7" i="2" a="1"/>
  <c r="U7" i="2" s="1"/>
  <c r="P7" i="2" a="1"/>
  <c r="P7" i="2" s="1"/>
  <c r="M7" i="2" a="1"/>
  <c r="M7" i="2" s="1"/>
  <c r="V7" i="2" a="1"/>
  <c r="V7" i="2" s="1"/>
  <c r="AA8" i="2" a="1"/>
  <c r="AA8" i="2" s="1"/>
  <c r="AH8" i="2" a="1"/>
  <c r="AH8" i="2" s="1"/>
  <c r="AF8" i="2" a="1"/>
  <c r="AF8" i="2" s="1"/>
  <c r="AD8" i="2" a="1"/>
  <c r="AD8" i="2" s="1"/>
  <c r="AJ8" i="2" a="1"/>
  <c r="AJ8" i="2" s="1"/>
  <c r="AI8" i="2" a="1"/>
  <c r="AI8" i="2" s="1"/>
  <c r="AE9" i="2" l="1" a="1"/>
  <c r="AE9" i="2" s="1"/>
  <c r="AJ9" i="2" a="1"/>
  <c r="AJ9" i="2" s="1"/>
  <c r="AI9" i="2" a="1"/>
  <c r="AI9" i="2" s="1"/>
  <c r="Z9" i="2" a="1"/>
  <c r="Z9" i="2" s="1"/>
  <c r="P8" i="2" a="1"/>
  <c r="P8" i="2" s="1"/>
  <c r="O8" i="2" a="1"/>
  <c r="O8" i="2" s="1"/>
  <c r="R8" i="2" a="1"/>
  <c r="R8" i="2" s="1"/>
  <c r="N8" i="2" a="1"/>
  <c r="N8" i="2" s="1"/>
  <c r="AC9" i="2" a="1"/>
  <c r="AC9" i="2" s="1"/>
  <c r="AA9" i="2" a="1"/>
  <c r="AA9" i="2" s="1"/>
  <c r="W8" i="2" a="1"/>
  <c r="W8" i="2" s="1"/>
  <c r="Y9" i="2" a="1"/>
  <c r="Y9" i="2" s="1"/>
  <c r="AB9" i="2" a="1"/>
  <c r="AB9" i="2" s="1"/>
  <c r="Q8" i="2" a="1"/>
  <c r="Q8" i="2" s="1"/>
  <c r="AF9" i="2" a="1"/>
  <c r="AF9" i="2" s="1"/>
  <c r="AU18" i="2" a="1"/>
  <c r="AU18" i="2" s="1"/>
  <c r="AM18" i="2" a="1"/>
  <c r="AM18" i="2" s="1"/>
  <c r="AL18" i="2" a="1"/>
  <c r="AL18" i="2" s="1"/>
  <c r="AQ18" i="2" a="1"/>
  <c r="AQ18" i="2" s="1"/>
  <c r="AT18" i="2" a="1"/>
  <c r="AT18" i="2" s="1"/>
  <c r="AS18" i="2" a="1"/>
  <c r="AS18" i="2" s="1"/>
  <c r="AR18" i="2" a="1"/>
  <c r="AR18" i="2" s="1"/>
  <c r="AO18" i="2" a="1"/>
  <c r="AO18" i="2" s="1"/>
  <c r="AN18" i="2" a="1"/>
  <c r="AN18" i="2" s="1"/>
  <c r="AV18" i="2" a="1"/>
  <c r="AV18" i="2" s="1"/>
  <c r="AK18" i="2" a="1"/>
  <c r="AK18" i="2" s="1"/>
  <c r="AP18" i="2" a="1"/>
  <c r="AP18" i="2" s="1"/>
  <c r="M8" i="2" a="1"/>
  <c r="M8" i="2" s="1"/>
  <c r="AG9" i="2" a="1"/>
  <c r="AG9" i="2" s="1"/>
  <c r="V8" i="2" a="1"/>
  <c r="V8" i="2" s="1"/>
  <c r="X8" i="2" a="1"/>
  <c r="X8" i="2" s="1"/>
  <c r="S8" i="2" a="1"/>
  <c r="S8" i="2" s="1"/>
  <c r="U8" i="2" a="1"/>
  <c r="U8" i="2" s="1"/>
  <c r="AD9" i="2" a="1"/>
  <c r="AD9" i="2" s="1"/>
  <c r="T8" i="2" a="1"/>
  <c r="T8" i="2" s="1"/>
  <c r="AH9" i="2" a="1"/>
  <c r="AH9" i="2" s="1"/>
  <c r="T9" i="2" l="1" a="1"/>
  <c r="T9" i="2" s="1"/>
  <c r="AE10" i="2" a="1"/>
  <c r="AE10" i="2" s="1"/>
  <c r="AC10" i="2" a="1"/>
  <c r="AC10" i="2" s="1"/>
  <c r="Q9" i="2" a="1"/>
  <c r="Q9" i="2" s="1"/>
  <c r="AG10" i="2" a="1"/>
  <c r="AG10" i="2" s="1"/>
  <c r="AA10" i="2" a="1"/>
  <c r="AA10" i="2" s="1"/>
  <c r="S9" i="2" a="1"/>
  <c r="S9" i="2" s="1"/>
  <c r="AB10" i="2" a="1"/>
  <c r="AB10" i="2" s="1"/>
  <c r="AP19" i="2" a="1"/>
  <c r="AP19" i="2" s="1"/>
  <c r="AL19" i="2" a="1"/>
  <c r="AL19" i="2" s="1"/>
  <c r="AQ19" i="2" a="1"/>
  <c r="AQ19" i="2" s="1"/>
  <c r="AN19" i="2" a="1"/>
  <c r="AN19" i="2" s="1"/>
  <c r="AS19" i="2" a="1"/>
  <c r="AS19" i="2" s="1"/>
  <c r="AT19" i="2" a="1"/>
  <c r="AT19" i="2" s="1"/>
  <c r="AO19" i="2" a="1"/>
  <c r="AO19" i="2" s="1"/>
  <c r="AR19" i="2" a="1"/>
  <c r="AR19" i="2" s="1"/>
  <c r="AM19" i="2" a="1"/>
  <c r="AM19" i="2" s="1"/>
  <c r="AV19" i="2" a="1"/>
  <c r="AV19" i="2" s="1"/>
  <c r="AK19" i="2" a="1"/>
  <c r="AK19" i="2" s="1"/>
  <c r="AU19" i="2" a="1"/>
  <c r="AU19" i="2" s="1"/>
  <c r="P9" i="2" a="1"/>
  <c r="P9" i="2" s="1"/>
  <c r="O9" i="2" a="1"/>
  <c r="O9" i="2" s="1"/>
  <c r="Y10" i="2" a="1"/>
  <c r="Y10" i="2" s="1"/>
  <c r="AH10" i="2" a="1"/>
  <c r="AH10" i="2" s="1"/>
  <c r="AF10" i="2" a="1"/>
  <c r="AF10" i="2" s="1"/>
  <c r="Z10" i="2" a="1"/>
  <c r="Z10" i="2" s="1"/>
  <c r="AD10" i="2" a="1"/>
  <c r="AD10" i="2" s="1"/>
  <c r="W9" i="2" a="1"/>
  <c r="W9" i="2" s="1"/>
  <c r="M9" i="2" a="1"/>
  <c r="M9" i="2" s="1"/>
  <c r="AJ10" i="2" a="1"/>
  <c r="AJ10" i="2" s="1"/>
  <c r="N9" i="2" a="1"/>
  <c r="N9" i="2" s="1"/>
  <c r="AI10" i="2" a="1"/>
  <c r="AI10" i="2" s="1"/>
  <c r="U9" i="2" a="1"/>
  <c r="U9" i="2" s="1"/>
  <c r="R9" i="2" a="1"/>
  <c r="R9" i="2" s="1"/>
  <c r="V9" i="2" a="1"/>
  <c r="V9" i="2" s="1"/>
  <c r="X9" i="2" a="1"/>
  <c r="X9" i="2" s="1"/>
  <c r="O10" i="2" l="1" a="1"/>
  <c r="O10" i="2" s="1"/>
  <c r="AN20" i="2" a="1"/>
  <c r="AN20" i="2" s="1"/>
  <c r="AT20" i="2" a="1"/>
  <c r="AT20" i="2" s="1"/>
  <c r="AR20" i="2" a="1"/>
  <c r="AR20" i="2" s="1"/>
  <c r="AU20" i="2" a="1"/>
  <c r="AU20" i="2" s="1"/>
  <c r="AL20" i="2" a="1"/>
  <c r="AL20" i="2" s="1"/>
  <c r="AS20" i="2" a="1"/>
  <c r="AS20" i="2" s="1"/>
  <c r="AK20" i="2" a="1"/>
  <c r="AK20" i="2" s="1"/>
  <c r="AQ20" i="2" a="1"/>
  <c r="AQ20" i="2" s="1"/>
  <c r="AO20" i="2" a="1"/>
  <c r="AO20" i="2" s="1"/>
  <c r="AP20" i="2" a="1"/>
  <c r="AP20" i="2" s="1"/>
  <c r="AV20" i="2" a="1"/>
  <c r="AV20" i="2" s="1"/>
  <c r="AM20" i="2" a="1"/>
  <c r="AM20" i="2" s="1"/>
  <c r="AE11" i="2" a="1"/>
  <c r="AE11" i="2" s="1"/>
  <c r="AD11" i="2" a="1"/>
  <c r="AD11" i="2" s="1"/>
  <c r="Z11" i="2" a="1"/>
  <c r="Z11" i="2" s="1"/>
  <c r="AJ11" i="2" a="1"/>
  <c r="AJ11" i="2" s="1"/>
  <c r="AB11" i="2" a="1"/>
  <c r="AB11" i="2" s="1"/>
  <c r="AH11" i="2" a="1"/>
  <c r="AH11" i="2" s="1"/>
  <c r="Y11" i="2" a="1"/>
  <c r="Y11" i="2" s="1"/>
  <c r="AA11" i="2" a="1"/>
  <c r="AA11" i="2" s="1"/>
  <c r="AC11" i="2" a="1"/>
  <c r="AC11" i="2" s="1"/>
  <c r="AI11" i="2" a="1"/>
  <c r="AI11" i="2" s="1"/>
  <c r="AF11" i="2" a="1"/>
  <c r="AF11" i="2" s="1"/>
  <c r="AG11" i="2" a="1"/>
  <c r="AG11" i="2" s="1"/>
  <c r="S10" i="2" a="1"/>
  <c r="S10" i="2" s="1"/>
  <c r="W10" i="2" a="1"/>
  <c r="W10" i="2" s="1"/>
  <c r="T10" i="2" a="1"/>
  <c r="T10" i="2" s="1"/>
  <c r="U10" i="2" a="1"/>
  <c r="U10" i="2" s="1"/>
  <c r="X10" i="2" a="1"/>
  <c r="X10" i="2" s="1"/>
  <c r="Q10" i="2" a="1"/>
  <c r="Q10" i="2" s="1"/>
  <c r="N10" i="2" a="1"/>
  <c r="N10" i="2" s="1"/>
  <c r="V10" i="2" a="1"/>
  <c r="V10" i="2" s="1"/>
  <c r="M10" i="2" a="1"/>
  <c r="M10" i="2" s="1"/>
  <c r="P10" i="2" a="1"/>
  <c r="P10" i="2" s="1"/>
  <c r="R10" i="2" a="1"/>
  <c r="R10" i="2" s="1"/>
  <c r="Q11" i="2" l="1" a="1"/>
  <c r="Q11" i="2" s="1"/>
  <c r="U11" i="2" a="1"/>
  <c r="U11" i="2" s="1"/>
  <c r="R11" i="2" a="1"/>
  <c r="R11" i="2" s="1"/>
  <c r="T11" i="2" a="1"/>
  <c r="T11" i="2" s="1"/>
  <c r="X11" i="2" a="1"/>
  <c r="X11" i="2" s="1"/>
  <c r="V11" i="2" a="1"/>
  <c r="V11" i="2" s="1"/>
  <c r="P11" i="2" a="1"/>
  <c r="P11" i="2" s="1"/>
  <c r="W11" i="2" a="1"/>
  <c r="W11" i="2" s="1"/>
  <c r="O11" i="2" a="1"/>
  <c r="O11" i="2" s="1"/>
  <c r="S11" i="2" a="1"/>
  <c r="S11" i="2" s="1"/>
  <c r="M11" i="2" a="1"/>
  <c r="M11" i="2" s="1"/>
  <c r="N11" i="2" a="1"/>
  <c r="N11" i="2" s="1"/>
  <c r="AA12" i="2" a="1"/>
  <c r="AA12" i="2" s="1"/>
  <c r="AB12" i="2" a="1"/>
  <c r="AB12" i="2" s="1"/>
  <c r="AH12" i="2" a="1"/>
  <c r="AH12" i="2" s="1"/>
  <c r="Z12" i="2" a="1"/>
  <c r="Z12" i="2" s="1"/>
  <c r="AJ12" i="2" a="1"/>
  <c r="AJ12" i="2" s="1"/>
  <c r="AC12" i="2" a="1"/>
  <c r="AC12" i="2" s="1"/>
  <c r="AG12" i="2" a="1"/>
  <c r="AG12" i="2" s="1"/>
  <c r="AI12" i="2" a="1"/>
  <c r="AI12" i="2" s="1"/>
  <c r="AD12" i="2" a="1"/>
  <c r="AD12" i="2" s="1"/>
  <c r="AE12" i="2" a="1"/>
  <c r="AE12" i="2" s="1"/>
  <c r="Y12" i="2" a="1"/>
  <c r="Y12" i="2" s="1"/>
  <c r="AF12" i="2" a="1"/>
  <c r="AF12" i="2" s="1"/>
  <c r="AV21" i="2" a="1"/>
  <c r="AV21" i="2" s="1"/>
  <c r="AO21" i="2" a="1"/>
  <c r="AO21" i="2" s="1"/>
  <c r="AT21" i="2" a="1"/>
  <c r="AT21" i="2" s="1"/>
  <c r="AP21" i="2" a="1"/>
  <c r="AP21" i="2" s="1"/>
  <c r="AL21" i="2" a="1"/>
  <c r="AL21" i="2" s="1"/>
  <c r="AQ21" i="2" a="1"/>
  <c r="AQ21" i="2" s="1"/>
  <c r="AS21" i="2" a="1"/>
  <c r="AS21" i="2" s="1"/>
  <c r="AR21" i="2" a="1"/>
  <c r="AR21" i="2" s="1"/>
  <c r="AN21" i="2" a="1"/>
  <c r="AN21" i="2" s="1"/>
  <c r="AK21" i="2" a="1"/>
  <c r="AK21" i="2" s="1"/>
  <c r="AM21" i="2" a="1"/>
  <c r="AM21" i="2" s="1"/>
  <c r="AU21" i="2" a="1"/>
  <c r="AU21" i="2" s="1"/>
  <c r="AM22" i="2" l="1" a="1"/>
  <c r="AM22" i="2" s="1"/>
  <c r="AT22" i="2" a="1"/>
  <c r="AT22" i="2" s="1"/>
  <c r="AP22" i="2" a="1"/>
  <c r="AP22" i="2" s="1"/>
  <c r="AN22" i="2" a="1"/>
  <c r="AN22" i="2" s="1"/>
  <c r="AK22" i="2" a="1"/>
  <c r="AK22" i="2" s="1"/>
  <c r="AV22" i="2" a="1"/>
  <c r="AV22" i="2" s="1"/>
  <c r="AU22" i="2" a="1"/>
  <c r="AU22" i="2" s="1"/>
  <c r="AQ22" i="2" a="1"/>
  <c r="AQ22" i="2" s="1"/>
  <c r="AR22" i="2" a="1"/>
  <c r="AR22" i="2" s="1"/>
  <c r="AS22" i="2" a="1"/>
  <c r="AS22" i="2" s="1"/>
  <c r="AL22" i="2" a="1"/>
  <c r="AL22" i="2" s="1"/>
  <c r="AO22" i="2" a="1"/>
  <c r="AO22" i="2" s="1"/>
  <c r="Q12" i="2" a="1"/>
  <c r="Q12" i="2" s="1"/>
  <c r="V12" i="2" a="1"/>
  <c r="V12" i="2" s="1"/>
  <c r="R12" i="2" a="1"/>
  <c r="R12" i="2" s="1"/>
  <c r="X12" i="2" a="1"/>
  <c r="X12" i="2" s="1"/>
  <c r="U12" i="2" a="1"/>
  <c r="U12" i="2" s="1"/>
  <c r="T12" i="2" a="1"/>
  <c r="T12" i="2" s="1"/>
  <c r="W12" i="2" a="1"/>
  <c r="W12" i="2" s="1"/>
  <c r="P12" i="2" a="1"/>
  <c r="P12" i="2" s="1"/>
  <c r="M12" i="2" a="1"/>
  <c r="M12" i="2" s="1"/>
  <c r="O12" i="2" a="1"/>
  <c r="O12" i="2" s="1"/>
  <c r="S12" i="2" a="1"/>
  <c r="S12" i="2" s="1"/>
  <c r="N12" i="2" a="1"/>
  <c r="N12" i="2" s="1"/>
  <c r="AE13" i="2" a="1"/>
  <c r="AE13" i="2" s="1"/>
  <c r="Z13" i="2" a="1"/>
  <c r="Z13" i="2" s="1"/>
  <c r="AI13" i="2" a="1"/>
  <c r="AI13" i="2" s="1"/>
  <c r="Y13" i="2" a="1"/>
  <c r="Y13" i="2" s="1"/>
  <c r="AG13" i="2" a="1"/>
  <c r="AG13" i="2" s="1"/>
  <c r="AD13" i="2" a="1"/>
  <c r="AD13" i="2" s="1"/>
  <c r="AC13" i="2" a="1"/>
  <c r="AC13" i="2" s="1"/>
  <c r="AJ13" i="2" a="1"/>
  <c r="AJ13" i="2" s="1"/>
  <c r="AF13" i="2" a="1"/>
  <c r="AF13" i="2" s="1"/>
  <c r="AH13" i="2" a="1"/>
  <c r="AH13" i="2" s="1"/>
  <c r="AA13" i="2" a="1"/>
  <c r="AA13" i="2" s="1"/>
  <c r="AB13" i="2" a="1"/>
  <c r="AB13" i="2" s="1"/>
  <c r="AH14" i="2" l="1" a="1"/>
  <c r="AH14" i="2" s="1"/>
  <c r="Z14" i="2" a="1"/>
  <c r="Z14" i="2" s="1"/>
  <c r="AE14" i="2" a="1"/>
  <c r="AE14" i="2" s="1"/>
  <c r="AB14" i="2" a="1"/>
  <c r="AB14" i="2" s="1"/>
  <c r="AD14" i="2" a="1"/>
  <c r="AD14" i="2" s="1"/>
  <c r="AJ14" i="2" a="1"/>
  <c r="AJ14" i="2" s="1"/>
  <c r="AI14" i="2" a="1"/>
  <c r="AI14" i="2" s="1"/>
  <c r="AA14" i="2" a="1"/>
  <c r="AA14" i="2" s="1"/>
  <c r="AC14" i="2" a="1"/>
  <c r="AC14" i="2" s="1"/>
  <c r="Y14" i="2" a="1"/>
  <c r="Y14" i="2" s="1"/>
  <c r="AF14" i="2" a="1"/>
  <c r="AF14" i="2" s="1"/>
  <c r="AG14" i="2" a="1"/>
  <c r="AG14" i="2" s="1"/>
  <c r="AO23" i="2" a="1"/>
  <c r="AO23" i="2" s="1"/>
  <c r="AL23" i="2" a="1"/>
  <c r="AL23" i="2" s="1"/>
  <c r="AQ23" i="2" a="1"/>
  <c r="AQ23" i="2" s="1"/>
  <c r="AV23" i="2" a="1"/>
  <c r="AV23" i="2" s="1"/>
  <c r="AK23" i="2" a="1"/>
  <c r="AK23" i="2" s="1"/>
  <c r="AM23" i="2" a="1"/>
  <c r="AM23" i="2" s="1"/>
  <c r="AT23" i="2" a="1"/>
  <c r="AT23" i="2" s="1"/>
  <c r="AP23" i="2" a="1"/>
  <c r="AP23" i="2" s="1"/>
  <c r="AS23" i="2" a="1"/>
  <c r="AS23" i="2" s="1"/>
  <c r="AN23" i="2" a="1"/>
  <c r="AN23" i="2" s="1"/>
  <c r="AU23" i="2" a="1"/>
  <c r="AU23" i="2" s="1"/>
  <c r="AR23" i="2" a="1"/>
  <c r="AR23" i="2" s="1"/>
  <c r="S13" i="2" a="1"/>
  <c r="S13" i="2" s="1"/>
  <c r="N13" i="2" a="1"/>
  <c r="N13" i="2" s="1"/>
  <c r="T13" i="2" a="1"/>
  <c r="T13" i="2" s="1"/>
  <c r="P13" i="2" a="1"/>
  <c r="P13" i="2" s="1"/>
  <c r="W13" i="2" a="1"/>
  <c r="W13" i="2" s="1"/>
  <c r="U13" i="2" a="1"/>
  <c r="U13" i="2" s="1"/>
  <c r="O13" i="2" a="1"/>
  <c r="O13" i="2" s="1"/>
  <c r="V13" i="2" a="1"/>
  <c r="V13" i="2" s="1"/>
  <c r="X13" i="2" a="1"/>
  <c r="X13" i="2" s="1"/>
  <c r="R13" i="2" a="1"/>
  <c r="R13" i="2" s="1"/>
  <c r="M13" i="2" a="1"/>
  <c r="M13" i="2" s="1"/>
  <c r="Q13" i="2" a="1"/>
  <c r="Q13" i="2" s="1"/>
  <c r="AJ15" i="2" l="1" a="1"/>
  <c r="AJ15" i="2" s="1"/>
  <c r="AA15" i="2" a="1"/>
  <c r="AA15" i="2" s="1"/>
  <c r="AB15" i="2" a="1"/>
  <c r="AB15" i="2" s="1"/>
  <c r="AE15" i="2" a="1"/>
  <c r="AE15" i="2" s="1"/>
  <c r="Z15" i="2" a="1"/>
  <c r="Z15" i="2" s="1"/>
  <c r="AC15" i="2" a="1"/>
  <c r="AC15" i="2" s="1"/>
  <c r="AH15" i="2" a="1"/>
  <c r="AH15" i="2" s="1"/>
  <c r="AI15" i="2" a="1"/>
  <c r="AI15" i="2" s="1"/>
  <c r="AD15" i="2" a="1"/>
  <c r="AD15" i="2" s="1"/>
  <c r="Y15" i="2" a="1"/>
  <c r="Y15" i="2" s="1"/>
  <c r="AG15" i="2" a="1"/>
  <c r="AG15" i="2" s="1"/>
  <c r="AF15" i="2" a="1"/>
  <c r="AF15" i="2" s="1"/>
  <c r="AP24" i="2" a="1"/>
  <c r="AP24" i="2" s="1"/>
  <c r="AM24" i="2" a="1"/>
  <c r="AM24" i="2" s="1"/>
  <c r="AV24" i="2" a="1"/>
  <c r="AV24" i="2" s="1"/>
  <c r="AN24" i="2" a="1"/>
  <c r="AN24" i="2" s="1"/>
  <c r="AT24" i="2" a="1"/>
  <c r="AT24" i="2" s="1"/>
  <c r="AK24" i="2" a="1"/>
  <c r="AK24" i="2" s="1"/>
  <c r="AS24" i="2" a="1"/>
  <c r="AS24" i="2" s="1"/>
  <c r="AO24" i="2" a="1"/>
  <c r="AO24" i="2" s="1"/>
  <c r="AR24" i="2" a="1"/>
  <c r="AR24" i="2" s="1"/>
  <c r="AQ24" i="2" a="1"/>
  <c r="AQ24" i="2" s="1"/>
  <c r="AU24" i="2" a="1"/>
  <c r="AU24" i="2" s="1"/>
  <c r="AL24" i="2" a="1"/>
  <c r="AL24" i="2" s="1"/>
  <c r="O14" i="2" a="1"/>
  <c r="O14" i="2" s="1"/>
  <c r="N14" i="2" a="1"/>
  <c r="N14" i="2" s="1"/>
  <c r="W14" i="2" a="1"/>
  <c r="W14" i="2" s="1"/>
  <c r="P14" i="2" a="1"/>
  <c r="P14" i="2" s="1"/>
  <c r="S14" i="2" a="1"/>
  <c r="S14" i="2" s="1"/>
  <c r="M14" i="2" a="1"/>
  <c r="M14" i="2" s="1"/>
  <c r="X14" i="2" a="1"/>
  <c r="X14" i="2" s="1"/>
  <c r="U14" i="2" a="1"/>
  <c r="U14" i="2" s="1"/>
  <c r="V14" i="2" a="1"/>
  <c r="V14" i="2" s="1"/>
  <c r="Q14" i="2" a="1"/>
  <c r="Q14" i="2" s="1"/>
  <c r="R14" i="2" a="1"/>
  <c r="R14" i="2" s="1"/>
  <c r="T14" i="2" a="1"/>
  <c r="T14" i="2" s="1"/>
  <c r="O15" i="2" l="1" a="1"/>
  <c r="O15" i="2" s="1"/>
  <c r="P15" i="2" a="1"/>
  <c r="P15" i="2" s="1"/>
  <c r="V15" i="2" a="1"/>
  <c r="V15" i="2" s="1"/>
  <c r="X15" i="2" a="1"/>
  <c r="X15" i="2" s="1"/>
  <c r="N15" i="2" a="1"/>
  <c r="N15" i="2" s="1"/>
  <c r="W15" i="2" a="1"/>
  <c r="W15" i="2" s="1"/>
  <c r="T15" i="2" a="1"/>
  <c r="T15" i="2" s="1"/>
  <c r="S15" i="2" a="1"/>
  <c r="S15" i="2" s="1"/>
  <c r="Q15" i="2" a="1"/>
  <c r="Q15" i="2" s="1"/>
  <c r="U15" i="2" a="1"/>
  <c r="U15" i="2" s="1"/>
  <c r="M15" i="2" a="1"/>
  <c r="M15" i="2" s="1"/>
  <c r="R15" i="2" a="1"/>
  <c r="R15" i="2" s="1"/>
  <c r="AL25" i="2" a="1"/>
  <c r="AL25" i="2" s="1"/>
  <c r="AT25" i="2" a="1"/>
  <c r="AT25" i="2" s="1"/>
  <c r="AR25" i="2" a="1"/>
  <c r="AR25" i="2" s="1"/>
  <c r="AQ25" i="2" a="1"/>
  <c r="AQ25" i="2" s="1"/>
  <c r="AS25" i="2" a="1"/>
  <c r="AS25" i="2" s="1"/>
  <c r="AN25" i="2" a="1"/>
  <c r="AN25" i="2" s="1"/>
  <c r="AU25" i="2" a="1"/>
  <c r="AU25" i="2" s="1"/>
  <c r="AM25" i="2" a="1"/>
  <c r="AM25" i="2" s="1"/>
  <c r="AO25" i="2" a="1"/>
  <c r="AO25" i="2" s="1"/>
  <c r="AP25" i="2" a="1"/>
  <c r="AP25" i="2" s="1"/>
  <c r="AK25" i="2" a="1"/>
  <c r="AK25" i="2" s="1"/>
  <c r="AV25" i="2" a="1"/>
  <c r="AV25" i="2" s="1"/>
  <c r="AA16" i="2" a="1"/>
  <c r="AA16" i="2" s="1"/>
  <c r="AI16" i="2" a="1"/>
  <c r="AI16" i="2" s="1"/>
  <c r="AG16" i="2" a="1"/>
  <c r="AG16" i="2" s="1"/>
  <c r="AF16" i="2" a="1"/>
  <c r="AF16" i="2" s="1"/>
  <c r="Y16" i="2" a="1"/>
  <c r="Y16" i="2" s="1"/>
  <c r="Z16" i="2" a="1"/>
  <c r="Z16" i="2" s="1"/>
  <c r="AH16" i="2" a="1"/>
  <c r="AH16" i="2" s="1"/>
  <c r="AB16" i="2" a="1"/>
  <c r="AB16" i="2" s="1"/>
  <c r="AC16" i="2" a="1"/>
  <c r="AC16" i="2" s="1"/>
  <c r="AE16" i="2" a="1"/>
  <c r="AE16" i="2" s="1"/>
  <c r="AD16" i="2" a="1"/>
  <c r="AD16" i="2" s="1"/>
  <c r="AJ16" i="2" a="1"/>
  <c r="AJ16" i="2" s="1"/>
  <c r="AS26" i="2" l="1" a="1"/>
  <c r="AS26" i="2" s="1"/>
  <c r="AQ26" i="2" a="1"/>
  <c r="AQ26" i="2" s="1"/>
  <c r="AT26" i="2" a="1"/>
  <c r="AT26" i="2" s="1"/>
  <c r="AK26" i="2" a="1"/>
  <c r="AK26" i="2" s="1"/>
  <c r="AR26" i="2" a="1"/>
  <c r="AR26" i="2" s="1"/>
  <c r="AP26" i="2" a="1"/>
  <c r="AP26" i="2" s="1"/>
  <c r="AM26" i="2" a="1"/>
  <c r="AM26" i="2" s="1"/>
  <c r="AO26" i="2" a="1"/>
  <c r="AO26" i="2" s="1"/>
  <c r="AL26" i="2" a="1"/>
  <c r="AL26" i="2" s="1"/>
  <c r="AU26" i="2" a="1"/>
  <c r="AU26" i="2" s="1"/>
  <c r="AV26" i="2" a="1"/>
  <c r="AV26" i="2" s="1"/>
  <c r="AN26" i="2" a="1"/>
  <c r="AN26" i="2" s="1"/>
  <c r="AJ17" i="2" a="1"/>
  <c r="AJ17" i="2" s="1"/>
  <c r="AC17" i="2" a="1"/>
  <c r="AC17" i="2" s="1"/>
  <c r="Y17" i="2" a="1"/>
  <c r="Y17" i="2" s="1"/>
  <c r="AG17" i="2" a="1"/>
  <c r="AG17" i="2" s="1"/>
  <c r="AF17" i="2" a="1"/>
  <c r="AF17" i="2" s="1"/>
  <c r="AA17" i="2" a="1"/>
  <c r="AA17" i="2" s="1"/>
  <c r="Z17" i="2" a="1"/>
  <c r="Z17" i="2" s="1"/>
  <c r="AI17" i="2" a="1"/>
  <c r="AI17" i="2" s="1"/>
  <c r="AE17" i="2" a="1"/>
  <c r="AE17" i="2" s="1"/>
  <c r="AD17" i="2" a="1"/>
  <c r="AD17" i="2" s="1"/>
  <c r="AH17" i="2" a="1"/>
  <c r="AH17" i="2" s="1"/>
  <c r="AB17" i="2" a="1"/>
  <c r="AB17" i="2" s="1"/>
  <c r="X16" i="2" a="1"/>
  <c r="X16" i="2" s="1"/>
  <c r="O16" i="2" a="1"/>
  <c r="O16" i="2" s="1"/>
  <c r="Q16" i="2" a="1"/>
  <c r="Q16" i="2" s="1"/>
  <c r="V16" i="2" a="1"/>
  <c r="V16" i="2" s="1"/>
  <c r="P16" i="2" a="1"/>
  <c r="P16" i="2" s="1"/>
  <c r="W16" i="2" a="1"/>
  <c r="W16" i="2" s="1"/>
  <c r="U16" i="2" a="1"/>
  <c r="U16" i="2" s="1"/>
  <c r="S16" i="2" a="1"/>
  <c r="S16" i="2" s="1"/>
  <c r="R16" i="2" a="1"/>
  <c r="R16" i="2" s="1"/>
  <c r="T16" i="2" a="1"/>
  <c r="T16" i="2" s="1"/>
  <c r="N16" i="2" a="1"/>
  <c r="N16" i="2" s="1"/>
  <c r="M16" i="2" a="1"/>
  <c r="M16" i="2" s="1"/>
  <c r="S17" i="2" l="1" a="1"/>
  <c r="S17" i="2" s="1"/>
  <c r="W17" i="2" a="1"/>
  <c r="W17" i="2" s="1"/>
  <c r="N17" i="2" a="1"/>
  <c r="N17" i="2" s="1"/>
  <c r="P17" i="2" a="1"/>
  <c r="P17" i="2" s="1"/>
  <c r="M17" i="2" a="1"/>
  <c r="M17" i="2" s="1"/>
  <c r="T17" i="2" a="1"/>
  <c r="T17" i="2" s="1"/>
  <c r="V17" i="2" a="1"/>
  <c r="V17" i="2" s="1"/>
  <c r="R17" i="2" a="1"/>
  <c r="R17" i="2" s="1"/>
  <c r="U17" i="2" a="1"/>
  <c r="U17" i="2" s="1"/>
  <c r="Q17" i="2" a="1"/>
  <c r="Q17" i="2" s="1"/>
  <c r="X17" i="2" a="1"/>
  <c r="X17" i="2" s="1"/>
  <c r="O17" i="2" a="1"/>
  <c r="O17" i="2" s="1"/>
  <c r="AI18" i="2" a="1"/>
  <c r="AI18" i="2" s="1"/>
  <c r="AE18" i="2" a="1"/>
  <c r="AE18" i="2" s="1"/>
  <c r="Z18" i="2" a="1"/>
  <c r="Z18" i="2" s="1"/>
  <c r="AJ18" i="2" a="1"/>
  <c r="AJ18" i="2" s="1"/>
  <c r="AG18" i="2" a="1"/>
  <c r="AG18" i="2" s="1"/>
  <c r="Y18" i="2" a="1"/>
  <c r="Y18" i="2" s="1"/>
  <c r="AB18" i="2" a="1"/>
  <c r="AB18" i="2" s="1"/>
  <c r="AC18" i="2" a="1"/>
  <c r="AC18" i="2" s="1"/>
  <c r="AH18" i="2" a="1"/>
  <c r="AH18" i="2" s="1"/>
  <c r="AD18" i="2" a="1"/>
  <c r="AD18" i="2" s="1"/>
  <c r="AF18" i="2" a="1"/>
  <c r="AF18" i="2" s="1"/>
  <c r="AA18" i="2" a="1"/>
  <c r="AA18" i="2" s="1"/>
  <c r="AR27" i="2" a="1"/>
  <c r="AR27" i="2" s="1"/>
  <c r="AP27" i="2" a="1"/>
  <c r="AP27" i="2" s="1"/>
  <c r="AM27" i="2" a="1"/>
  <c r="AM27" i="2" s="1"/>
  <c r="AT27" i="2" a="1"/>
  <c r="AT27" i="2" s="1"/>
  <c r="AK27" i="2" a="1"/>
  <c r="AK27" i="2" s="1"/>
  <c r="AV27" i="2" a="1"/>
  <c r="AV27" i="2" s="1"/>
  <c r="AS27" i="2" a="1"/>
  <c r="AS27" i="2" s="1"/>
  <c r="AL27" i="2" a="1"/>
  <c r="AL27" i="2" s="1"/>
  <c r="AN27" i="2" a="1"/>
  <c r="AN27" i="2" s="1"/>
  <c r="AO27" i="2" a="1"/>
  <c r="AO27" i="2" s="1"/>
  <c r="AQ27" i="2" a="1"/>
  <c r="AQ27" i="2" s="1"/>
  <c r="AU27" i="2" a="1"/>
  <c r="AU27" i="2" s="1"/>
  <c r="AA19" i="2" l="1" a="1"/>
  <c r="AA19" i="2" s="1"/>
  <c r="AC19" i="2" a="1"/>
  <c r="AC19" i="2" s="1"/>
  <c r="AB19" i="2" a="1"/>
  <c r="AB19" i="2" s="1"/>
  <c r="AF19" i="2" a="1"/>
  <c r="AF19" i="2" s="1"/>
  <c r="Z19" i="2" a="1"/>
  <c r="Z19" i="2" s="1"/>
  <c r="AE19" i="2" a="1"/>
  <c r="AE19" i="2" s="1"/>
  <c r="AH19" i="2" a="1"/>
  <c r="AH19" i="2" s="1"/>
  <c r="Y19" i="2" a="1"/>
  <c r="Y19" i="2" s="1"/>
  <c r="AD19" i="2" a="1"/>
  <c r="AD19" i="2" s="1"/>
  <c r="AI19" i="2" a="1"/>
  <c r="AI19" i="2" s="1"/>
  <c r="AG19" i="2" a="1"/>
  <c r="AG19" i="2" s="1"/>
  <c r="AJ19" i="2" a="1"/>
  <c r="AJ19" i="2" s="1"/>
  <c r="AU28" i="2" a="1"/>
  <c r="AU28" i="2" s="1"/>
  <c r="AP28" i="2" a="1"/>
  <c r="AP28" i="2" s="1"/>
  <c r="AN28" i="2" a="1"/>
  <c r="AN28" i="2" s="1"/>
  <c r="AV28" i="2" a="1"/>
  <c r="AV28" i="2" s="1"/>
  <c r="AM28" i="2" a="1"/>
  <c r="AM28" i="2" s="1"/>
  <c r="AO28" i="2" a="1"/>
  <c r="AO28" i="2" s="1"/>
  <c r="AT28" i="2" a="1"/>
  <c r="AT28" i="2" s="1"/>
  <c r="AL28" i="2" a="1"/>
  <c r="AL28" i="2" s="1"/>
  <c r="AR28" i="2" a="1"/>
  <c r="AR28" i="2" s="1"/>
  <c r="AQ28" i="2" a="1"/>
  <c r="AQ28" i="2" s="1"/>
  <c r="AS28" i="2" a="1"/>
  <c r="AS28" i="2" s="1"/>
  <c r="AK28" i="2" a="1"/>
  <c r="AK28" i="2" s="1"/>
  <c r="X18" i="2" a="1"/>
  <c r="X18" i="2" s="1"/>
  <c r="S18" i="2" a="1"/>
  <c r="S18" i="2" s="1"/>
  <c r="M18" i="2" a="1"/>
  <c r="M18" i="2" s="1"/>
  <c r="R18" i="2" a="1"/>
  <c r="R18" i="2" s="1"/>
  <c r="O18" i="2" a="1"/>
  <c r="O18" i="2" s="1"/>
  <c r="P18" i="2" a="1"/>
  <c r="P18" i="2" s="1"/>
  <c r="W18" i="2" a="1"/>
  <c r="W18" i="2" s="1"/>
  <c r="T18" i="2" a="1"/>
  <c r="T18" i="2" s="1"/>
  <c r="Q18" i="2" a="1"/>
  <c r="Q18" i="2" s="1"/>
  <c r="N18" i="2" a="1"/>
  <c r="N18" i="2" s="1"/>
  <c r="V18" i="2" a="1"/>
  <c r="V18" i="2" s="1"/>
  <c r="U18" i="2" a="1"/>
  <c r="U18" i="2" s="1"/>
  <c r="AN29" i="2" l="1" a="1"/>
  <c r="AN29" i="2" s="1"/>
  <c r="AR29" i="2" a="1"/>
  <c r="AR29" i="2" s="1"/>
  <c r="AS29" i="2" a="1"/>
  <c r="AS29" i="2" s="1"/>
  <c r="AT29" i="2" a="1"/>
  <c r="AT29" i="2" s="1"/>
  <c r="AO29" i="2" a="1"/>
  <c r="AO29" i="2" s="1"/>
  <c r="AQ29" i="2" a="1"/>
  <c r="AQ29" i="2" s="1"/>
  <c r="AP29" i="2" a="1"/>
  <c r="AP29" i="2" s="1"/>
  <c r="AK29" i="2" a="1"/>
  <c r="AK29" i="2" s="1"/>
  <c r="AV29" i="2" a="1"/>
  <c r="AV29" i="2" s="1"/>
  <c r="AL29" i="2" a="1"/>
  <c r="AL29" i="2" s="1"/>
  <c r="AM29" i="2" a="1"/>
  <c r="AM29" i="2" s="1"/>
  <c r="AU29" i="2" a="1"/>
  <c r="AU29" i="2" s="1"/>
  <c r="AD20" i="2" a="1"/>
  <c r="AD20" i="2" s="1"/>
  <c r="AJ20" i="2" a="1"/>
  <c r="AJ20" i="2" s="1"/>
  <c r="AI20" i="2" a="1"/>
  <c r="AI20" i="2" s="1"/>
  <c r="AG20" i="2" a="1"/>
  <c r="AG20" i="2" s="1"/>
  <c r="AH20" i="2" a="1"/>
  <c r="AH20" i="2" s="1"/>
  <c r="AB20" i="2" a="1"/>
  <c r="AB20" i="2" s="1"/>
  <c r="AC20" i="2" a="1"/>
  <c r="AC20" i="2" s="1"/>
  <c r="Z20" i="2" a="1"/>
  <c r="Z20" i="2" s="1"/>
  <c r="AE20" i="2" a="1"/>
  <c r="AE20" i="2" s="1"/>
  <c r="AF20" i="2" a="1"/>
  <c r="AF20" i="2" s="1"/>
  <c r="Y20" i="2" a="1"/>
  <c r="Y20" i="2" s="1"/>
  <c r="AA20" i="2" a="1"/>
  <c r="AA20" i="2" s="1"/>
  <c r="U19" i="2" a="1"/>
  <c r="U19" i="2" s="1"/>
  <c r="N19" i="2" a="1"/>
  <c r="N19" i="2" s="1"/>
  <c r="R19" i="2" a="1"/>
  <c r="R19" i="2" s="1"/>
  <c r="Q19" i="2" a="1"/>
  <c r="Q19" i="2" s="1"/>
  <c r="S19" i="2" a="1"/>
  <c r="S19" i="2" s="1"/>
  <c r="P19" i="2" a="1"/>
  <c r="P19" i="2" s="1"/>
  <c r="M19" i="2" a="1"/>
  <c r="M19" i="2" s="1"/>
  <c r="W19" i="2" a="1"/>
  <c r="W19" i="2" s="1"/>
  <c r="V19" i="2" a="1"/>
  <c r="V19" i="2" s="1"/>
  <c r="X19" i="2" a="1"/>
  <c r="X19" i="2" s="1"/>
  <c r="O19" i="2" a="1"/>
  <c r="O19" i="2" s="1"/>
  <c r="T19" i="2" a="1"/>
  <c r="T19" i="2" s="1"/>
  <c r="AU30" i="2" l="1" a="1"/>
  <c r="AU30" i="2" s="1"/>
  <c r="AK30" i="2" a="1"/>
  <c r="AK30" i="2" s="1"/>
  <c r="AN30" i="2" a="1"/>
  <c r="AN30" i="2" s="1"/>
  <c r="AP30" i="2" a="1"/>
  <c r="AP30" i="2" s="1"/>
  <c r="AT30" i="2" a="1"/>
  <c r="AT30" i="2" s="1"/>
  <c r="AQ30" i="2" a="1"/>
  <c r="AQ30" i="2" s="1"/>
  <c r="AV30" i="2" a="1"/>
  <c r="AV30" i="2" s="1"/>
  <c r="AL30" i="2" a="1"/>
  <c r="AL30" i="2" s="1"/>
  <c r="AS30" i="2" a="1"/>
  <c r="AS30" i="2" s="1"/>
  <c r="AO30" i="2" a="1"/>
  <c r="AO30" i="2" s="1"/>
  <c r="AM30" i="2" a="1"/>
  <c r="AM30" i="2" s="1"/>
  <c r="AR30" i="2" a="1"/>
  <c r="AR30" i="2" s="1"/>
  <c r="AG21" i="2" a="1"/>
  <c r="AG21" i="2" s="1"/>
  <c r="AE21" i="2" a="1"/>
  <c r="AE21" i="2" s="1"/>
  <c r="AJ21" i="2" a="1"/>
  <c r="AJ21" i="2" s="1"/>
  <c r="AC21" i="2" a="1"/>
  <c r="AC21" i="2" s="1"/>
  <c r="AD21" i="2" a="1"/>
  <c r="AD21" i="2" s="1"/>
  <c r="AB21" i="2" a="1"/>
  <c r="AB21" i="2" s="1"/>
  <c r="AF21" i="2" a="1"/>
  <c r="AF21" i="2" s="1"/>
  <c r="Y21" i="2" a="1"/>
  <c r="Y21" i="2" s="1"/>
  <c r="Z21" i="2" a="1"/>
  <c r="Z21" i="2" s="1"/>
  <c r="AH21" i="2" a="1"/>
  <c r="AH21" i="2" s="1"/>
  <c r="AI21" i="2" a="1"/>
  <c r="AI21" i="2" s="1"/>
  <c r="AA21" i="2" a="1"/>
  <c r="AA21" i="2" s="1"/>
  <c r="P20" i="2" a="1"/>
  <c r="P20" i="2" s="1"/>
  <c r="R20" i="2" a="1"/>
  <c r="R20" i="2" s="1"/>
  <c r="W20" i="2" a="1"/>
  <c r="W20" i="2" s="1"/>
  <c r="U20" i="2" a="1"/>
  <c r="U20" i="2" s="1"/>
  <c r="Q20" i="2" a="1"/>
  <c r="Q20" i="2" s="1"/>
  <c r="O20" i="2" a="1"/>
  <c r="O20" i="2" s="1"/>
  <c r="V20" i="2" a="1"/>
  <c r="V20" i="2" s="1"/>
  <c r="S20" i="2" a="1"/>
  <c r="S20" i="2" s="1"/>
  <c r="M20" i="2" a="1"/>
  <c r="M20" i="2" s="1"/>
  <c r="X20" i="2" a="1"/>
  <c r="X20" i="2" s="1"/>
  <c r="T20" i="2" a="1"/>
  <c r="T20" i="2" s="1"/>
  <c r="N20" i="2" a="1"/>
  <c r="N20" i="2" s="1"/>
  <c r="AG22" i="2" l="1" a="1"/>
  <c r="AG22" i="2" s="1"/>
  <c r="AI22" i="2" a="1"/>
  <c r="AI22" i="2" s="1"/>
  <c r="AD22" i="2" a="1"/>
  <c r="AD22" i="2" s="1"/>
  <c r="AE22" i="2" a="1"/>
  <c r="AE22" i="2" s="1"/>
  <c r="AB22" i="2" a="1"/>
  <c r="AB22" i="2" s="1"/>
  <c r="AA22" i="2" a="1"/>
  <c r="AA22" i="2" s="1"/>
  <c r="Y22" i="2" a="1"/>
  <c r="Y22" i="2" s="1"/>
  <c r="AH22" i="2" a="1"/>
  <c r="AH22" i="2" s="1"/>
  <c r="AJ22" i="2" a="1"/>
  <c r="AJ22" i="2" s="1"/>
  <c r="AF22" i="2" a="1"/>
  <c r="AF22" i="2" s="1"/>
  <c r="AC22" i="2" a="1"/>
  <c r="AC22" i="2" s="1"/>
  <c r="Z22" i="2" a="1"/>
  <c r="Z22" i="2" s="1"/>
  <c r="AQ31" i="2" a="1"/>
  <c r="AQ31" i="2" s="1"/>
  <c r="AK31" i="2" a="1"/>
  <c r="AK31" i="2" s="1"/>
  <c r="AU31" i="2" a="1"/>
  <c r="AU31" i="2" s="1"/>
  <c r="AV31" i="2" a="1"/>
  <c r="AV31" i="2" s="1"/>
  <c r="AL31" i="2" a="1"/>
  <c r="AL31" i="2" s="1"/>
  <c r="AP31" i="2" a="1"/>
  <c r="AP31" i="2" s="1"/>
  <c r="AM31" i="2" a="1"/>
  <c r="AM31" i="2" s="1"/>
  <c r="AN31" i="2" a="1"/>
  <c r="AN31" i="2" s="1"/>
  <c r="AR31" i="2" a="1"/>
  <c r="AR31" i="2" s="1"/>
  <c r="AT31" i="2" a="1"/>
  <c r="AT31" i="2" s="1"/>
  <c r="AO31" i="2" a="1"/>
  <c r="AO31" i="2" s="1"/>
  <c r="AS31" i="2" a="1"/>
  <c r="AS31" i="2" s="1"/>
  <c r="W21" i="2" a="1"/>
  <c r="W21" i="2" s="1"/>
  <c r="N21" i="2" a="1"/>
  <c r="N21" i="2" s="1"/>
  <c r="P21" i="2" a="1"/>
  <c r="P21" i="2" s="1"/>
  <c r="Q21" i="2" a="1"/>
  <c r="Q21" i="2" s="1"/>
  <c r="V21" i="2" a="1"/>
  <c r="V21" i="2" s="1"/>
  <c r="O21" i="2" a="1"/>
  <c r="O21" i="2" s="1"/>
  <c r="T21" i="2" a="1"/>
  <c r="T21" i="2" s="1"/>
  <c r="U21" i="2" a="1"/>
  <c r="U21" i="2" s="1"/>
  <c r="X21" i="2" a="1"/>
  <c r="X21" i="2" s="1"/>
  <c r="M21" i="2" a="1"/>
  <c r="M21" i="2" s="1"/>
  <c r="R21" i="2" a="1"/>
  <c r="R21" i="2" s="1"/>
  <c r="S21" i="2" a="1"/>
  <c r="S21" i="2" s="1"/>
  <c r="Y23" i="2" l="1" a="1"/>
  <c r="Y23" i="2" s="1"/>
  <c r="AC23" i="2" a="1"/>
  <c r="AC23" i="2" s="1"/>
  <c r="AD23" i="2" a="1"/>
  <c r="AD23" i="2" s="1"/>
  <c r="AF23" i="2" a="1"/>
  <c r="AF23" i="2" s="1"/>
  <c r="AH23" i="2" a="1"/>
  <c r="AH23" i="2" s="1"/>
  <c r="AA23" i="2" a="1"/>
  <c r="AA23" i="2" s="1"/>
  <c r="AE23" i="2" a="1"/>
  <c r="AE23" i="2" s="1"/>
  <c r="AG23" i="2" a="1"/>
  <c r="AG23" i="2" s="1"/>
  <c r="AI23" i="2" a="1"/>
  <c r="AI23" i="2" s="1"/>
  <c r="Z23" i="2" a="1"/>
  <c r="Z23" i="2" s="1"/>
  <c r="AJ23" i="2" a="1"/>
  <c r="AJ23" i="2" s="1"/>
  <c r="AB23" i="2" a="1"/>
  <c r="AB23" i="2" s="1"/>
  <c r="AT32" i="2" a="1"/>
  <c r="AT32" i="2" s="1"/>
  <c r="AU32" i="2" a="1"/>
  <c r="AU32" i="2" s="1"/>
  <c r="AK32" i="2" a="1"/>
  <c r="AK32" i="2" s="1"/>
  <c r="AR32" i="2" a="1"/>
  <c r="AR32" i="2" s="1"/>
  <c r="AV32" i="2" a="1"/>
  <c r="AV32" i="2" s="1"/>
  <c r="AO32" i="2" a="1"/>
  <c r="AO32" i="2" s="1"/>
  <c r="AP32" i="2" a="1"/>
  <c r="AP32" i="2" s="1"/>
  <c r="AS32" i="2" a="1"/>
  <c r="AS32" i="2" s="1"/>
  <c r="AM32" i="2" a="1"/>
  <c r="AM32" i="2" s="1"/>
  <c r="AL32" i="2" a="1"/>
  <c r="AL32" i="2" s="1"/>
  <c r="AN32" i="2" a="1"/>
  <c r="AN32" i="2" s="1"/>
  <c r="AQ32" i="2" a="1"/>
  <c r="AQ32" i="2" s="1"/>
  <c r="X22" i="2" a="1"/>
  <c r="X22" i="2" s="1"/>
  <c r="R22" i="2" a="1"/>
  <c r="R22" i="2" s="1"/>
  <c r="T22" i="2" a="1"/>
  <c r="T22" i="2" s="1"/>
  <c r="Q22" i="2" a="1"/>
  <c r="Q22" i="2" s="1"/>
  <c r="N22" i="2" a="1"/>
  <c r="N22" i="2" s="1"/>
  <c r="S22" i="2" a="1"/>
  <c r="S22" i="2" s="1"/>
  <c r="W22" i="2" a="1"/>
  <c r="W22" i="2" s="1"/>
  <c r="O22" i="2" a="1"/>
  <c r="O22" i="2" s="1"/>
  <c r="U22" i="2" a="1"/>
  <c r="U22" i="2" s="1"/>
  <c r="P22" i="2" a="1"/>
  <c r="P22" i="2" s="1"/>
  <c r="V22" i="2" a="1"/>
  <c r="V22" i="2" s="1"/>
  <c r="M22" i="2" a="1"/>
  <c r="M22" i="2" s="1"/>
  <c r="AV33" i="2" l="1" a="1"/>
  <c r="AV33" i="2" s="1"/>
  <c r="AM33" i="2" a="1"/>
  <c r="AM33" i="2" s="1"/>
  <c r="AN33" i="2" a="1"/>
  <c r="AN33" i="2" s="1"/>
  <c r="AQ33" i="2" a="1"/>
  <c r="AQ33" i="2" s="1"/>
  <c r="AR33" i="2" a="1"/>
  <c r="AR33" i="2" s="1"/>
  <c r="AP33" i="2" a="1"/>
  <c r="AP33" i="2" s="1"/>
  <c r="AS33" i="2" a="1"/>
  <c r="AS33" i="2" s="1"/>
  <c r="AO33" i="2" a="1"/>
  <c r="AO33" i="2" s="1"/>
  <c r="AK33" i="2" a="1"/>
  <c r="AK33" i="2" s="1"/>
  <c r="AU33" i="2" a="1"/>
  <c r="AU33" i="2" s="1"/>
  <c r="AT33" i="2" a="1"/>
  <c r="AT33" i="2" s="1"/>
  <c r="AL33" i="2" a="1"/>
  <c r="AL33" i="2" s="1"/>
  <c r="AF24" i="2" a="1"/>
  <c r="AF24" i="2" s="1"/>
  <c r="AJ24" i="2" a="1"/>
  <c r="AJ24" i="2" s="1"/>
  <c r="AE24" i="2" a="1"/>
  <c r="AE24" i="2" s="1"/>
  <c r="Z24" i="2" a="1"/>
  <c r="Z24" i="2" s="1"/>
  <c r="AI24" i="2" a="1"/>
  <c r="AI24" i="2" s="1"/>
  <c r="AH24" i="2" a="1"/>
  <c r="AH24" i="2" s="1"/>
  <c r="AD24" i="2" a="1"/>
  <c r="AD24" i="2" s="1"/>
  <c r="AA24" i="2" a="1"/>
  <c r="AA24" i="2" s="1"/>
  <c r="Y24" i="2" a="1"/>
  <c r="Y24" i="2" s="1"/>
  <c r="AB24" i="2" a="1"/>
  <c r="AB24" i="2" s="1"/>
  <c r="AC24" i="2" a="1"/>
  <c r="AC24" i="2" s="1"/>
  <c r="AG24" i="2" a="1"/>
  <c r="AG24" i="2" s="1"/>
  <c r="O23" i="2" a="1"/>
  <c r="O23" i="2" s="1"/>
  <c r="T23" i="2" a="1"/>
  <c r="T23" i="2" s="1"/>
  <c r="X23" i="2" a="1"/>
  <c r="X23" i="2" s="1"/>
  <c r="R23" i="2" a="1"/>
  <c r="R23" i="2" s="1"/>
  <c r="N23" i="2" a="1"/>
  <c r="N23" i="2" s="1"/>
  <c r="Q23" i="2" a="1"/>
  <c r="Q23" i="2" s="1"/>
  <c r="P23" i="2" a="1"/>
  <c r="P23" i="2" s="1"/>
  <c r="V23" i="2" a="1"/>
  <c r="V23" i="2" s="1"/>
  <c r="U23" i="2" a="1"/>
  <c r="U23" i="2" s="1"/>
  <c r="M23" i="2" a="1"/>
  <c r="M23" i="2" s="1"/>
  <c r="S23" i="2" a="1"/>
  <c r="S23" i="2" s="1"/>
  <c r="W23" i="2" a="1"/>
  <c r="W23" i="2" s="1"/>
  <c r="AC25" i="2" l="1" a="1"/>
  <c r="AC25" i="2" s="1"/>
  <c r="Z25" i="2" a="1"/>
  <c r="Z25" i="2" s="1"/>
  <c r="AJ25" i="2" a="1"/>
  <c r="AJ25" i="2" s="1"/>
  <c r="AD25" i="2" a="1"/>
  <c r="AD25" i="2" s="1"/>
  <c r="AE25" i="2" a="1"/>
  <c r="AE25" i="2" s="1"/>
  <c r="AA25" i="2" a="1"/>
  <c r="AA25" i="2" s="1"/>
  <c r="AH25" i="2" a="1"/>
  <c r="AH25" i="2" s="1"/>
  <c r="AB25" i="2" a="1"/>
  <c r="AB25" i="2" s="1"/>
  <c r="Y25" i="2" a="1"/>
  <c r="Y25" i="2" s="1"/>
  <c r="AI25" i="2" a="1"/>
  <c r="AI25" i="2" s="1"/>
  <c r="AG25" i="2" a="1"/>
  <c r="AG25" i="2" s="1"/>
  <c r="AF25" i="2" a="1"/>
  <c r="AF25" i="2" s="1"/>
  <c r="R24" i="2" a="1"/>
  <c r="R24" i="2" s="1"/>
  <c r="Q24" i="2" a="1"/>
  <c r="Q24" i="2" s="1"/>
  <c r="M24" i="2" a="1"/>
  <c r="M24" i="2" s="1"/>
  <c r="V24" i="2" a="1"/>
  <c r="V24" i="2" s="1"/>
  <c r="W24" i="2" a="1"/>
  <c r="W24" i="2" s="1"/>
  <c r="N24" i="2" a="1"/>
  <c r="N24" i="2" s="1"/>
  <c r="S24" i="2" a="1"/>
  <c r="S24" i="2" s="1"/>
  <c r="U24" i="2" a="1"/>
  <c r="U24" i="2" s="1"/>
  <c r="X24" i="2" a="1"/>
  <c r="X24" i="2" s="1"/>
  <c r="T24" i="2" a="1"/>
  <c r="T24" i="2" s="1"/>
  <c r="O24" i="2" a="1"/>
  <c r="O24" i="2" s="1"/>
  <c r="P24" i="2" a="1"/>
  <c r="P24" i="2" s="1"/>
  <c r="AS34" i="2" a="1"/>
  <c r="AS34" i="2" s="1"/>
  <c r="AR34" i="2" a="1"/>
  <c r="AR34" i="2" s="1"/>
  <c r="AL34" i="2" a="1"/>
  <c r="AL34" i="2" s="1"/>
  <c r="AN34" i="2" a="1"/>
  <c r="AN34" i="2" s="1"/>
  <c r="AO34" i="2" a="1"/>
  <c r="AO34" i="2" s="1"/>
  <c r="AK34" i="2" a="1"/>
  <c r="AK34" i="2" s="1"/>
  <c r="AV34" i="2" a="1"/>
  <c r="AV34" i="2" s="1"/>
  <c r="AT34" i="2" a="1"/>
  <c r="AT34" i="2" s="1"/>
  <c r="AM34" i="2" a="1"/>
  <c r="AM34" i="2" s="1"/>
  <c r="AU34" i="2" a="1"/>
  <c r="AU34" i="2" s="1"/>
  <c r="AP34" i="2" a="1"/>
  <c r="AP34" i="2" s="1"/>
  <c r="AQ34" i="2" a="1"/>
  <c r="AQ34" i="2" s="1"/>
  <c r="S25" i="2" l="1" a="1"/>
  <c r="S25" i="2" s="1"/>
  <c r="N25" i="2" a="1"/>
  <c r="N25" i="2" s="1"/>
  <c r="R25" i="2" a="1"/>
  <c r="R25" i="2" s="1"/>
  <c r="P25" i="2" a="1"/>
  <c r="P25" i="2" s="1"/>
  <c r="W25" i="2" a="1"/>
  <c r="W25" i="2" s="1"/>
  <c r="T25" i="2" a="1"/>
  <c r="T25" i="2" s="1"/>
  <c r="O25" i="2" a="1"/>
  <c r="O25" i="2" s="1"/>
  <c r="M25" i="2" a="1"/>
  <c r="M25" i="2" s="1"/>
  <c r="V25" i="2" a="1"/>
  <c r="V25" i="2" s="1"/>
  <c r="Q25" i="2" a="1"/>
  <c r="Q25" i="2" s="1"/>
  <c r="U25" i="2" a="1"/>
  <c r="U25" i="2" s="1"/>
  <c r="X25" i="2" a="1"/>
  <c r="X25" i="2" s="1"/>
  <c r="AP35" i="2" a="1"/>
  <c r="AP35" i="2" s="1"/>
  <c r="AK35" i="2" a="1"/>
  <c r="AK35" i="2" s="1"/>
  <c r="AQ35" i="2" a="1"/>
  <c r="AQ35" i="2" s="1"/>
  <c r="AV35" i="2" a="1"/>
  <c r="AV35" i="2" s="1"/>
  <c r="AU35" i="2" a="1"/>
  <c r="AU35" i="2" s="1"/>
  <c r="AR35" i="2" a="1"/>
  <c r="AR35" i="2" s="1"/>
  <c r="AO35" i="2" a="1"/>
  <c r="AO35" i="2" s="1"/>
  <c r="AS35" i="2" a="1"/>
  <c r="AS35" i="2" s="1"/>
  <c r="AT35" i="2" a="1"/>
  <c r="AT35" i="2" s="1"/>
  <c r="AN35" i="2" a="1"/>
  <c r="AN35" i="2" s="1"/>
  <c r="AM35" i="2" a="1"/>
  <c r="AM35" i="2" s="1"/>
  <c r="AL35" i="2" a="1"/>
  <c r="AL35" i="2" s="1"/>
  <c r="AF26" i="2" a="1"/>
  <c r="AF26" i="2" s="1"/>
  <c r="Z26" i="2" a="1"/>
  <c r="Z26" i="2" s="1"/>
  <c r="AG26" i="2" a="1"/>
  <c r="AG26" i="2" s="1"/>
  <c r="AE26" i="2" a="1"/>
  <c r="AE26" i="2" s="1"/>
  <c r="AH26" i="2" a="1"/>
  <c r="AH26" i="2" s="1"/>
  <c r="AD26" i="2" a="1"/>
  <c r="AD26" i="2" s="1"/>
  <c r="AA26" i="2" a="1"/>
  <c r="AA26" i="2" s="1"/>
  <c r="AB26" i="2" a="1"/>
  <c r="AB26" i="2" s="1"/>
  <c r="AI26" i="2" a="1"/>
  <c r="AI26" i="2" s="1"/>
  <c r="AJ26" i="2" a="1"/>
  <c r="AJ26" i="2" s="1"/>
  <c r="AC26" i="2" a="1"/>
  <c r="AC26" i="2" s="1"/>
  <c r="Y26" i="2" a="1"/>
  <c r="Y26" i="2" s="1"/>
  <c r="AU36" i="2" l="1" a="1"/>
  <c r="AU36" i="2" s="1"/>
  <c r="AR36" i="2" a="1"/>
  <c r="AR36" i="2" s="1"/>
  <c r="AV36" i="2" a="1"/>
  <c r="AV36" i="2" s="1"/>
  <c r="AN36" i="2" a="1"/>
  <c r="AN36" i="2" s="1"/>
  <c r="AO36" i="2" a="1"/>
  <c r="AO36" i="2" s="1"/>
  <c r="AM36" i="2" a="1"/>
  <c r="AM36" i="2" s="1"/>
  <c r="AQ36" i="2" a="1"/>
  <c r="AQ36" i="2" s="1"/>
  <c r="AK36" i="2" a="1"/>
  <c r="AK36" i="2" s="1"/>
  <c r="AL36" i="2" a="1"/>
  <c r="AL36" i="2" s="1"/>
  <c r="AT36" i="2" a="1"/>
  <c r="AT36" i="2" s="1"/>
  <c r="AP36" i="2" a="1"/>
  <c r="AP36" i="2" s="1"/>
  <c r="AS36" i="2" a="1"/>
  <c r="AS36" i="2" s="1"/>
  <c r="AE27" i="2" a="1"/>
  <c r="AE27" i="2" s="1"/>
  <c r="AD27" i="2" a="1"/>
  <c r="AD27" i="2" s="1"/>
  <c r="AH27" i="2" a="1"/>
  <c r="AH27" i="2" s="1"/>
  <c r="Z27" i="2" a="1"/>
  <c r="Z27" i="2" s="1"/>
  <c r="AF27" i="2" a="1"/>
  <c r="AF27" i="2" s="1"/>
  <c r="AB27" i="2" a="1"/>
  <c r="AB27" i="2" s="1"/>
  <c r="AA27" i="2" a="1"/>
  <c r="AA27" i="2" s="1"/>
  <c r="AI27" i="2" a="1"/>
  <c r="AI27" i="2" s="1"/>
  <c r="AC27" i="2" a="1"/>
  <c r="AC27" i="2" s="1"/>
  <c r="AJ27" i="2" a="1"/>
  <c r="AJ27" i="2" s="1"/>
  <c r="AG27" i="2" a="1"/>
  <c r="AG27" i="2" s="1"/>
  <c r="Y27" i="2" a="1"/>
  <c r="Y27" i="2" s="1"/>
  <c r="N26" i="2" a="1"/>
  <c r="N26" i="2" s="1"/>
  <c r="M26" i="2" a="1"/>
  <c r="M26" i="2" s="1"/>
  <c r="U26" i="2" a="1"/>
  <c r="U26" i="2" s="1"/>
  <c r="T26" i="2" a="1"/>
  <c r="T26" i="2" s="1"/>
  <c r="W26" i="2" a="1"/>
  <c r="W26" i="2" s="1"/>
  <c r="V26" i="2" a="1"/>
  <c r="V26" i="2" s="1"/>
  <c r="X26" i="2" a="1"/>
  <c r="X26" i="2" s="1"/>
  <c r="Q26" i="2" a="1"/>
  <c r="Q26" i="2" s="1"/>
  <c r="R26" i="2" a="1"/>
  <c r="R26" i="2" s="1"/>
  <c r="P26" i="2" a="1"/>
  <c r="P26" i="2" s="1"/>
  <c r="O26" i="2" a="1"/>
  <c r="O26" i="2" s="1"/>
  <c r="S26" i="2" a="1"/>
  <c r="S26" i="2" s="1"/>
  <c r="AL37" i="2" l="1" a="1"/>
  <c r="AL37" i="2" s="1"/>
  <c r="AP37" i="2" a="1"/>
  <c r="AP37" i="2" s="1"/>
  <c r="AV37" i="2" a="1"/>
  <c r="AV37" i="2" s="1"/>
  <c r="AK37" i="2" a="1"/>
  <c r="AK37" i="2" s="1"/>
  <c r="AN37" i="2" a="1"/>
  <c r="AN37" i="2" s="1"/>
  <c r="AT37" i="2" a="1"/>
  <c r="AT37" i="2" s="1"/>
  <c r="AU37" i="2" a="1"/>
  <c r="AU37" i="2" s="1"/>
  <c r="AS37" i="2" a="1"/>
  <c r="AS37" i="2" s="1"/>
  <c r="AR37" i="2" a="1"/>
  <c r="AR37" i="2" s="1"/>
  <c r="AM37" i="2" a="1"/>
  <c r="AM37" i="2" s="1"/>
  <c r="AQ37" i="2" a="1"/>
  <c r="AQ37" i="2" s="1"/>
  <c r="AO37" i="2" a="1"/>
  <c r="AO37" i="2" s="1"/>
  <c r="V27" i="2" a="1"/>
  <c r="V27" i="2" s="1"/>
  <c r="Q27" i="2" a="1"/>
  <c r="Q27" i="2" s="1"/>
  <c r="W27" i="2" a="1"/>
  <c r="W27" i="2" s="1"/>
  <c r="P27" i="2" a="1"/>
  <c r="P27" i="2" s="1"/>
  <c r="M27" i="2" a="1"/>
  <c r="M27" i="2" s="1"/>
  <c r="T27" i="2" a="1"/>
  <c r="T27" i="2" s="1"/>
  <c r="R27" i="2" a="1"/>
  <c r="R27" i="2" s="1"/>
  <c r="N27" i="2" a="1"/>
  <c r="N27" i="2" s="1"/>
  <c r="X27" i="2" a="1"/>
  <c r="X27" i="2" s="1"/>
  <c r="U27" i="2" a="1"/>
  <c r="U27" i="2" s="1"/>
  <c r="O27" i="2" a="1"/>
  <c r="O27" i="2" s="1"/>
  <c r="S27" i="2" a="1"/>
  <c r="S27" i="2" s="1"/>
  <c r="AI28" i="2" a="1"/>
  <c r="AI28" i="2" s="1"/>
  <c r="AD28" i="2" a="1"/>
  <c r="AD28" i="2" s="1"/>
  <c r="AC28" i="2" a="1"/>
  <c r="AC28" i="2" s="1"/>
  <c r="AB28" i="2" a="1"/>
  <c r="AB28" i="2" s="1"/>
  <c r="Y28" i="2" a="1"/>
  <c r="Y28" i="2" s="1"/>
  <c r="AG28" i="2" a="1"/>
  <c r="AG28" i="2" s="1"/>
  <c r="AJ28" i="2" a="1"/>
  <c r="AJ28" i="2" s="1"/>
  <c r="AA28" i="2" a="1"/>
  <c r="AA28" i="2" s="1"/>
  <c r="AH28" i="2" a="1"/>
  <c r="AH28" i="2" s="1"/>
  <c r="AF28" i="2" a="1"/>
  <c r="AF28" i="2" s="1"/>
  <c r="AE28" i="2" a="1"/>
  <c r="AE28" i="2" s="1"/>
  <c r="Z28" i="2" a="1"/>
  <c r="Z28" i="2" s="1"/>
  <c r="AC29" i="2" l="1" a="1"/>
  <c r="AC29" i="2" s="1"/>
  <c r="Z29" i="2" a="1"/>
  <c r="Z29" i="2" s="1"/>
  <c r="AI29" i="2" a="1"/>
  <c r="AI29" i="2" s="1"/>
  <c r="Y29" i="2" a="1"/>
  <c r="Y29" i="2" s="1"/>
  <c r="AB29" i="2" a="1"/>
  <c r="AB29" i="2" s="1"/>
  <c r="AF29" i="2" a="1"/>
  <c r="AF29" i="2" s="1"/>
  <c r="AH29" i="2" a="1"/>
  <c r="AH29" i="2" s="1"/>
  <c r="AG29" i="2" a="1"/>
  <c r="AG29" i="2" s="1"/>
  <c r="AE29" i="2" a="1"/>
  <c r="AE29" i="2" s="1"/>
  <c r="AA29" i="2" a="1"/>
  <c r="AA29" i="2" s="1"/>
  <c r="AD29" i="2" a="1"/>
  <c r="AD29" i="2" s="1"/>
  <c r="AJ29" i="2" a="1"/>
  <c r="AJ29" i="2" s="1"/>
  <c r="AV38" i="2" a="1"/>
  <c r="AV38" i="2" s="1"/>
  <c r="AR38" i="2" a="1"/>
  <c r="AR38" i="2" s="1"/>
  <c r="AK38" i="2" a="1"/>
  <c r="AK38" i="2" s="1"/>
  <c r="AT38" i="2" a="1"/>
  <c r="AT38" i="2" s="1"/>
  <c r="AL38" i="2" a="1"/>
  <c r="AL38" i="2" s="1"/>
  <c r="AS38" i="2" a="1"/>
  <c r="AS38" i="2" s="1"/>
  <c r="AO38" i="2" a="1"/>
  <c r="AO38" i="2" s="1"/>
  <c r="AM38" i="2" a="1"/>
  <c r="AM38" i="2" s="1"/>
  <c r="AN38" i="2" a="1"/>
  <c r="AN38" i="2" s="1"/>
  <c r="AU38" i="2" a="1"/>
  <c r="AU38" i="2" s="1"/>
  <c r="AP38" i="2" a="1"/>
  <c r="AP38" i="2" s="1"/>
  <c r="AQ38" i="2" a="1"/>
  <c r="AQ38" i="2" s="1"/>
  <c r="X28" i="2" a="1"/>
  <c r="X28" i="2" s="1"/>
  <c r="M28" i="2" a="1"/>
  <c r="M28" i="2" s="1"/>
  <c r="V28" i="2" a="1"/>
  <c r="V28" i="2" s="1"/>
  <c r="Q28" i="2" a="1"/>
  <c r="Q28" i="2" s="1"/>
  <c r="N28" i="2" a="1"/>
  <c r="N28" i="2" s="1"/>
  <c r="O28" i="2" a="1"/>
  <c r="O28" i="2" s="1"/>
  <c r="T28" i="2" a="1"/>
  <c r="T28" i="2" s="1"/>
  <c r="P28" i="2" a="1"/>
  <c r="P28" i="2" s="1"/>
  <c r="W28" i="2" a="1"/>
  <c r="W28" i="2" s="1"/>
  <c r="S28" i="2" a="1"/>
  <c r="S28" i="2" s="1"/>
  <c r="U28" i="2" a="1"/>
  <c r="U28" i="2" s="1"/>
  <c r="R28" i="2" a="1"/>
  <c r="R28" i="2" s="1"/>
  <c r="M29" i="2" l="1" a="1"/>
  <c r="M29" i="2" s="1"/>
  <c r="N29" i="2" a="1"/>
  <c r="N29" i="2" s="1"/>
  <c r="W29" i="2" a="1"/>
  <c r="W29" i="2" s="1"/>
  <c r="O29" i="2" a="1"/>
  <c r="O29" i="2" s="1"/>
  <c r="R29" i="2" a="1"/>
  <c r="R29" i="2" s="1"/>
  <c r="Q29" i="2" a="1"/>
  <c r="Q29" i="2" s="1"/>
  <c r="S29" i="2" a="1"/>
  <c r="S29" i="2" s="1"/>
  <c r="U29" i="2" a="1"/>
  <c r="U29" i="2" s="1"/>
  <c r="T29" i="2" a="1"/>
  <c r="T29" i="2" s="1"/>
  <c r="X29" i="2" a="1"/>
  <c r="X29" i="2" s="1"/>
  <c r="P29" i="2" a="1"/>
  <c r="P29" i="2" s="1"/>
  <c r="V29" i="2" a="1"/>
  <c r="V29" i="2" s="1"/>
  <c r="AR39" i="2" a="1"/>
  <c r="AR39" i="2" s="1"/>
  <c r="AS39" i="2" a="1"/>
  <c r="AS39" i="2" s="1"/>
  <c r="AO39" i="2" a="1"/>
  <c r="AO39" i="2" s="1"/>
  <c r="AM39" i="2" a="1"/>
  <c r="AM39" i="2" s="1"/>
  <c r="AQ39" i="2" a="1"/>
  <c r="AQ39" i="2" s="1"/>
  <c r="AK39" i="2" a="1"/>
  <c r="AK39" i="2" s="1"/>
  <c r="AN39" i="2" a="1"/>
  <c r="AN39" i="2" s="1"/>
  <c r="AL39" i="2" a="1"/>
  <c r="AL39" i="2" s="1"/>
  <c r="AU39" i="2" a="1"/>
  <c r="AU39" i="2" s="1"/>
  <c r="AV39" i="2" a="1"/>
  <c r="AV39" i="2" s="1"/>
  <c r="AP39" i="2" a="1"/>
  <c r="AP39" i="2" s="1"/>
  <c r="AT39" i="2" a="1"/>
  <c r="AT39" i="2" s="1"/>
  <c r="Z30" i="2" a="1"/>
  <c r="Z30" i="2" s="1"/>
  <c r="AD30" i="2" a="1"/>
  <c r="AD30" i="2" s="1"/>
  <c r="AI30" i="2" a="1"/>
  <c r="AI30" i="2" s="1"/>
  <c r="AJ30" i="2" a="1"/>
  <c r="AJ30" i="2" s="1"/>
  <c r="AH30" i="2" a="1"/>
  <c r="AH30" i="2" s="1"/>
  <c r="AG30" i="2" a="1"/>
  <c r="AG30" i="2" s="1"/>
  <c r="AF30" i="2" a="1"/>
  <c r="AF30" i="2" s="1"/>
  <c r="AC30" i="2" a="1"/>
  <c r="AC30" i="2" s="1"/>
  <c r="AE30" i="2" a="1"/>
  <c r="AE30" i="2" s="1"/>
  <c r="AB30" i="2" a="1"/>
  <c r="AB30" i="2" s="1"/>
  <c r="Y30" i="2" a="1"/>
  <c r="Y30" i="2" s="1"/>
  <c r="AA30" i="2" a="1"/>
  <c r="AA30" i="2" s="1"/>
  <c r="AP40" i="2" l="1" a="1"/>
  <c r="AP40" i="2" s="1"/>
  <c r="AK40" i="2" a="1"/>
  <c r="AK40" i="2" s="1"/>
  <c r="AL40" i="2" a="1"/>
  <c r="AL40" i="2" s="1"/>
  <c r="AN40" i="2" a="1"/>
  <c r="AN40" i="2" s="1"/>
  <c r="AU40" i="2" a="1"/>
  <c r="AU40" i="2" s="1"/>
  <c r="AO40" i="2" a="1"/>
  <c r="AO40" i="2" s="1"/>
  <c r="AV40" i="2" a="1"/>
  <c r="AV40" i="2" s="1"/>
  <c r="AS40" i="2" a="1"/>
  <c r="AS40" i="2" s="1"/>
  <c r="AT40" i="2" a="1"/>
  <c r="AT40" i="2" s="1"/>
  <c r="AQ40" i="2" a="1"/>
  <c r="AQ40" i="2" s="1"/>
  <c r="AM40" i="2" a="1"/>
  <c r="AM40" i="2" s="1"/>
  <c r="AR40" i="2" a="1"/>
  <c r="AR40" i="2" s="1"/>
  <c r="Y31" i="2" a="1"/>
  <c r="Y31" i="2" s="1"/>
  <c r="AC31" i="2" a="1"/>
  <c r="AC31" i="2" s="1"/>
  <c r="AB31" i="2" a="1"/>
  <c r="AB31" i="2" s="1"/>
  <c r="Z31" i="2" a="1"/>
  <c r="Z31" i="2" s="1"/>
  <c r="AA31" i="2" a="1"/>
  <c r="AA31" i="2" s="1"/>
  <c r="AD31" i="2" a="1"/>
  <c r="AD31" i="2" s="1"/>
  <c r="AH31" i="2" a="1"/>
  <c r="AH31" i="2" s="1"/>
  <c r="AE31" i="2" a="1"/>
  <c r="AE31" i="2" s="1"/>
  <c r="AG31" i="2" a="1"/>
  <c r="AG31" i="2" s="1"/>
  <c r="AJ31" i="2" a="1"/>
  <c r="AJ31" i="2" s="1"/>
  <c r="AF31" i="2" a="1"/>
  <c r="AF31" i="2" s="1"/>
  <c r="AI31" i="2" a="1"/>
  <c r="AI31" i="2" s="1"/>
  <c r="T30" i="2" a="1"/>
  <c r="T30" i="2" s="1"/>
  <c r="N30" i="2" a="1"/>
  <c r="N30" i="2" s="1"/>
  <c r="P30" i="2" a="1"/>
  <c r="P30" i="2" s="1"/>
  <c r="W30" i="2" a="1"/>
  <c r="W30" i="2" s="1"/>
  <c r="U30" i="2" a="1"/>
  <c r="U30" i="2" s="1"/>
  <c r="Q30" i="2" a="1"/>
  <c r="Q30" i="2" s="1"/>
  <c r="O30" i="2" a="1"/>
  <c r="O30" i="2" s="1"/>
  <c r="S30" i="2" a="1"/>
  <c r="S30" i="2" s="1"/>
  <c r="V30" i="2" a="1"/>
  <c r="V30" i="2" s="1"/>
  <c r="M30" i="2" a="1"/>
  <c r="M30" i="2" s="1"/>
  <c r="X30" i="2" a="1"/>
  <c r="X30" i="2" s="1"/>
  <c r="R30" i="2" a="1"/>
  <c r="R30" i="2" s="1"/>
  <c r="AR41" i="2" l="1" a="1"/>
  <c r="AR41" i="2" s="1"/>
  <c r="AV41" i="2" a="1"/>
  <c r="AV41" i="2" s="1"/>
  <c r="AL41" i="2" a="1"/>
  <c r="AL41" i="2" s="1"/>
  <c r="AM41" i="2" a="1"/>
  <c r="AM41" i="2" s="1"/>
  <c r="AP41" i="2" a="1"/>
  <c r="AP41" i="2" s="1"/>
  <c r="AN41" i="2" a="1"/>
  <c r="AN41" i="2" s="1"/>
  <c r="AQ41" i="2" a="1"/>
  <c r="AQ41" i="2" s="1"/>
  <c r="AO41" i="2" a="1"/>
  <c r="AO41" i="2" s="1"/>
  <c r="AT41" i="2" a="1"/>
  <c r="AT41" i="2" s="1"/>
  <c r="AK41" i="2" a="1"/>
  <c r="AK41" i="2" s="1"/>
  <c r="AS41" i="2" a="1"/>
  <c r="AS41" i="2" s="1"/>
  <c r="AU41" i="2" a="1"/>
  <c r="AU41" i="2" s="1"/>
  <c r="AJ32" i="2" a="1"/>
  <c r="AJ32" i="2" s="1"/>
  <c r="AB32" i="2" a="1"/>
  <c r="AB32" i="2" s="1"/>
  <c r="AA32" i="2" a="1"/>
  <c r="AA32" i="2" s="1"/>
  <c r="AE32" i="2" a="1"/>
  <c r="AE32" i="2" s="1"/>
  <c r="AI32" i="2" a="1"/>
  <c r="AI32" i="2" s="1"/>
  <c r="Y32" i="2" a="1"/>
  <c r="Y32" i="2" s="1"/>
  <c r="AF32" i="2" a="1"/>
  <c r="AF32" i="2" s="1"/>
  <c r="AG32" i="2" a="1"/>
  <c r="AG32" i="2" s="1"/>
  <c r="Z32" i="2" a="1"/>
  <c r="Z32" i="2" s="1"/>
  <c r="AD32" i="2" a="1"/>
  <c r="AD32" i="2" s="1"/>
  <c r="AH32" i="2" a="1"/>
  <c r="AH32" i="2" s="1"/>
  <c r="AC32" i="2" a="1"/>
  <c r="AC32" i="2" s="1"/>
  <c r="W31" i="2" a="1"/>
  <c r="W31" i="2" s="1"/>
  <c r="M31" i="2" a="1"/>
  <c r="M31" i="2" s="1"/>
  <c r="S31" i="2" a="1"/>
  <c r="S31" i="2" s="1"/>
  <c r="O31" i="2" a="1"/>
  <c r="O31" i="2" s="1"/>
  <c r="V31" i="2" a="1"/>
  <c r="V31" i="2" s="1"/>
  <c r="R31" i="2" a="1"/>
  <c r="R31" i="2" s="1"/>
  <c r="U31" i="2" a="1"/>
  <c r="U31" i="2" s="1"/>
  <c r="T31" i="2" a="1"/>
  <c r="T31" i="2" s="1"/>
  <c r="N31" i="2" a="1"/>
  <c r="N31" i="2" s="1"/>
  <c r="X31" i="2" a="1"/>
  <c r="X31" i="2" s="1"/>
  <c r="Q31" i="2" a="1"/>
  <c r="Q31" i="2" s="1"/>
  <c r="P31" i="2" a="1"/>
  <c r="P31" i="2" s="1"/>
  <c r="AD33" i="2" l="1" a="1"/>
  <c r="AD33" i="2" s="1"/>
  <c r="Z33" i="2" a="1"/>
  <c r="Z33" i="2" s="1"/>
  <c r="AE33" i="2" a="1"/>
  <c r="AE33" i="2" s="1"/>
  <c r="Y33" i="2" a="1"/>
  <c r="Y33" i="2" s="1"/>
  <c r="AJ33" i="2" a="1"/>
  <c r="AJ33" i="2" s="1"/>
  <c r="AC33" i="2" a="1"/>
  <c r="AC33" i="2" s="1"/>
  <c r="AH33" i="2" a="1"/>
  <c r="AH33" i="2" s="1"/>
  <c r="AB33" i="2" a="1"/>
  <c r="AB33" i="2" s="1"/>
  <c r="AG33" i="2" a="1"/>
  <c r="AG33" i="2" s="1"/>
  <c r="AA33" i="2" a="1"/>
  <c r="AA33" i="2" s="1"/>
  <c r="AI33" i="2" a="1"/>
  <c r="AI33" i="2" s="1"/>
  <c r="AF33" i="2" a="1"/>
  <c r="AF33" i="2" s="1"/>
  <c r="N32" i="2" a="1"/>
  <c r="N32" i="2" s="1"/>
  <c r="U32" i="2" a="1"/>
  <c r="U32" i="2" s="1"/>
  <c r="S32" i="2" a="1"/>
  <c r="S32" i="2" s="1"/>
  <c r="M32" i="2" a="1"/>
  <c r="M32" i="2" s="1"/>
  <c r="R32" i="2" a="1"/>
  <c r="R32" i="2" s="1"/>
  <c r="T32" i="2" a="1"/>
  <c r="T32" i="2" s="1"/>
  <c r="W32" i="2" a="1"/>
  <c r="W32" i="2" s="1"/>
  <c r="V32" i="2" a="1"/>
  <c r="V32" i="2" s="1"/>
  <c r="Q32" i="2" a="1"/>
  <c r="Q32" i="2" s="1"/>
  <c r="P32" i="2" a="1"/>
  <c r="P32" i="2" s="1"/>
  <c r="O32" i="2" a="1"/>
  <c r="O32" i="2" s="1"/>
  <c r="X32" i="2" a="1"/>
  <c r="X32" i="2" s="1"/>
  <c r="AU42" i="2" a="1"/>
  <c r="AU42" i="2" s="1"/>
  <c r="AM42" i="2" a="1"/>
  <c r="AM42" i="2" s="1"/>
  <c r="AK42" i="2" a="1"/>
  <c r="AK42" i="2" s="1"/>
  <c r="AL42" i="2" a="1"/>
  <c r="AL42" i="2" s="1"/>
  <c r="AV42" i="2" a="1"/>
  <c r="AV42" i="2" s="1"/>
  <c r="AP42" i="2" a="1"/>
  <c r="AP42" i="2" s="1"/>
  <c r="AR42" i="2" a="1"/>
  <c r="AR42" i="2" s="1"/>
  <c r="AO42" i="2" a="1"/>
  <c r="AO42" i="2" s="1"/>
  <c r="AN42" i="2" a="1"/>
  <c r="AN42" i="2" s="1"/>
  <c r="AS42" i="2" a="1"/>
  <c r="AS42" i="2" s="1"/>
  <c r="AT42" i="2" a="1"/>
  <c r="AT42" i="2" s="1"/>
  <c r="AQ42" i="2" a="1"/>
  <c r="AQ42" i="2" s="1"/>
  <c r="AD34" i="2" l="1" a="1"/>
  <c r="AD34" i="2" s="1"/>
  <c r="Y34" i="2" a="1"/>
  <c r="Y34" i="2" s="1"/>
  <c r="AI34" i="2" a="1"/>
  <c r="AI34" i="2" s="1"/>
  <c r="AB34" i="2" a="1"/>
  <c r="AB34" i="2" s="1"/>
  <c r="AC34" i="2" a="1"/>
  <c r="AC34" i="2" s="1"/>
  <c r="AA34" i="2" a="1"/>
  <c r="AA34" i="2" s="1"/>
  <c r="AH34" i="2" a="1"/>
  <c r="AH34" i="2" s="1"/>
  <c r="AE34" i="2" a="1"/>
  <c r="AE34" i="2" s="1"/>
  <c r="AJ34" i="2" a="1"/>
  <c r="AJ34" i="2" s="1"/>
  <c r="AG34" i="2" a="1"/>
  <c r="AG34" i="2" s="1"/>
  <c r="AF34" i="2" a="1"/>
  <c r="AF34" i="2" s="1"/>
  <c r="Z34" i="2" a="1"/>
  <c r="Z34" i="2" s="1"/>
  <c r="U33" i="2" a="1"/>
  <c r="U33" i="2" s="1"/>
  <c r="M33" i="2" a="1"/>
  <c r="M33" i="2" s="1"/>
  <c r="O33" i="2" a="1"/>
  <c r="O33" i="2" s="1"/>
  <c r="W33" i="2" a="1"/>
  <c r="W33" i="2" s="1"/>
  <c r="P33" i="2" a="1"/>
  <c r="P33" i="2" s="1"/>
  <c r="S33" i="2" a="1"/>
  <c r="S33" i="2" s="1"/>
  <c r="Q33" i="2" a="1"/>
  <c r="Q33" i="2" s="1"/>
  <c r="V33" i="2" a="1"/>
  <c r="V33" i="2" s="1"/>
  <c r="X33" i="2" a="1"/>
  <c r="X33" i="2" s="1"/>
  <c r="R33" i="2" a="1"/>
  <c r="R33" i="2" s="1"/>
  <c r="N33" i="2" a="1"/>
  <c r="N33" i="2" s="1"/>
  <c r="T33" i="2" a="1"/>
  <c r="T33" i="2" s="1"/>
  <c r="AT43" i="2" a="1"/>
  <c r="AT43" i="2" s="1"/>
  <c r="AL43" i="2" a="1"/>
  <c r="AL43" i="2" s="1"/>
  <c r="AQ43" i="2" a="1"/>
  <c r="AQ43" i="2" s="1"/>
  <c r="AR43" i="2" a="1"/>
  <c r="AR43" i="2" s="1"/>
  <c r="AK43" i="2" a="1"/>
  <c r="AK43" i="2" s="1"/>
  <c r="AO43" i="2" a="1"/>
  <c r="AO43" i="2" s="1"/>
  <c r="AM43" i="2" a="1"/>
  <c r="AM43" i="2" s="1"/>
  <c r="AN43" i="2" a="1"/>
  <c r="AN43" i="2" s="1"/>
  <c r="AV43" i="2" a="1"/>
  <c r="AV43" i="2" s="1"/>
  <c r="AS43" i="2" a="1"/>
  <c r="AS43" i="2" s="1"/>
  <c r="AU43" i="2" a="1"/>
  <c r="AU43" i="2" s="1"/>
  <c r="AP43" i="2" a="1"/>
  <c r="AP43" i="2" s="1"/>
  <c r="Y35" i="2" l="1" a="1"/>
  <c r="Y35" i="2" s="1"/>
  <c r="AF35" i="2" a="1"/>
  <c r="AF35" i="2" s="1"/>
  <c r="AH35" i="2" a="1"/>
  <c r="AH35" i="2" s="1"/>
  <c r="AD35" i="2" a="1"/>
  <c r="AD35" i="2" s="1"/>
  <c r="AI35" i="2" a="1"/>
  <c r="AI35" i="2" s="1"/>
  <c r="AG35" i="2" a="1"/>
  <c r="AG35" i="2" s="1"/>
  <c r="AB35" i="2" a="1"/>
  <c r="AB35" i="2" s="1"/>
  <c r="AC35" i="2" a="1"/>
  <c r="AC35" i="2" s="1"/>
  <c r="AJ35" i="2" a="1"/>
  <c r="AJ35" i="2" s="1"/>
  <c r="AE35" i="2" a="1"/>
  <c r="AE35" i="2" s="1"/>
  <c r="Z35" i="2" a="1"/>
  <c r="Z35" i="2" s="1"/>
  <c r="AA35" i="2" a="1"/>
  <c r="AA35" i="2" s="1"/>
  <c r="S34" i="2" a="1"/>
  <c r="S34" i="2" s="1"/>
  <c r="R34" i="2" a="1"/>
  <c r="R34" i="2" s="1"/>
  <c r="W34" i="2" a="1"/>
  <c r="W34" i="2" s="1"/>
  <c r="M34" i="2" a="1"/>
  <c r="M34" i="2" s="1"/>
  <c r="T34" i="2" a="1"/>
  <c r="T34" i="2" s="1"/>
  <c r="O34" i="2" a="1"/>
  <c r="O34" i="2" s="1"/>
  <c r="X34" i="2" a="1"/>
  <c r="X34" i="2" s="1"/>
  <c r="V34" i="2" a="1"/>
  <c r="V34" i="2" s="1"/>
  <c r="U34" i="2" a="1"/>
  <c r="U34" i="2" s="1"/>
  <c r="P34" i="2" a="1"/>
  <c r="P34" i="2" s="1"/>
  <c r="Q34" i="2" a="1"/>
  <c r="Q34" i="2" s="1"/>
  <c r="N34" i="2" a="1"/>
  <c r="N34" i="2" s="1"/>
  <c r="AM44" i="2" a="1"/>
  <c r="AM44" i="2" s="1"/>
  <c r="AN44" i="2" a="1"/>
  <c r="AN44" i="2" s="1"/>
  <c r="AS44" i="2" a="1"/>
  <c r="AS44" i="2" s="1"/>
  <c r="AL44" i="2" a="1"/>
  <c r="AL44" i="2" s="1"/>
  <c r="AV44" i="2" a="1"/>
  <c r="AV44" i="2" s="1"/>
  <c r="AT44" i="2" a="1"/>
  <c r="AT44" i="2" s="1"/>
  <c r="AQ44" i="2" a="1"/>
  <c r="AQ44" i="2" s="1"/>
  <c r="AU44" i="2" a="1"/>
  <c r="AU44" i="2" s="1"/>
  <c r="AO44" i="2" a="1"/>
  <c r="AO44" i="2" s="1"/>
  <c r="AR44" i="2" a="1"/>
  <c r="AR44" i="2" s="1"/>
  <c r="AK44" i="2" a="1"/>
  <c r="AK44" i="2" s="1"/>
  <c r="AP44" i="2" a="1"/>
  <c r="AP44" i="2" s="1"/>
  <c r="Z36" i="2" l="1" a="1"/>
  <c r="Z36" i="2" s="1"/>
  <c r="AH36" i="2" a="1"/>
  <c r="AH36" i="2" s="1"/>
  <c r="Y36" i="2" a="1"/>
  <c r="Y36" i="2" s="1"/>
  <c r="AJ36" i="2" a="1"/>
  <c r="AJ36" i="2" s="1"/>
  <c r="AA36" i="2" a="1"/>
  <c r="AA36" i="2" s="1"/>
  <c r="AC36" i="2" a="1"/>
  <c r="AC36" i="2" s="1"/>
  <c r="AF36" i="2" a="1"/>
  <c r="AF36" i="2" s="1"/>
  <c r="AG36" i="2" a="1"/>
  <c r="AG36" i="2" s="1"/>
  <c r="AD36" i="2" a="1"/>
  <c r="AD36" i="2" s="1"/>
  <c r="AI36" i="2" a="1"/>
  <c r="AI36" i="2" s="1"/>
  <c r="AB36" i="2" a="1"/>
  <c r="AB36" i="2" s="1"/>
  <c r="AE36" i="2" a="1"/>
  <c r="AE36" i="2" s="1"/>
  <c r="AP45" i="2" a="1"/>
  <c r="AP45" i="2" s="1"/>
  <c r="AO45" i="2" a="1"/>
  <c r="AO45" i="2" s="1"/>
  <c r="AT45" i="2" a="1"/>
  <c r="AT45" i="2" s="1"/>
  <c r="AR45" i="2" a="1"/>
  <c r="AR45" i="2" s="1"/>
  <c r="AN45" i="2" a="1"/>
  <c r="AN45" i="2" s="1"/>
  <c r="AV45" i="2" a="1"/>
  <c r="AV45" i="2" s="1"/>
  <c r="AM45" i="2" a="1"/>
  <c r="AM45" i="2" s="1"/>
  <c r="AQ45" i="2" a="1"/>
  <c r="AQ45" i="2" s="1"/>
  <c r="AL45" i="2" a="1"/>
  <c r="AL45" i="2" s="1"/>
  <c r="AK45" i="2" a="1"/>
  <c r="AK45" i="2" s="1"/>
  <c r="AS45" i="2" a="1"/>
  <c r="AS45" i="2" s="1"/>
  <c r="AU45" i="2" a="1"/>
  <c r="AU45" i="2" s="1"/>
  <c r="T35" i="2" a="1"/>
  <c r="T35" i="2" s="1"/>
  <c r="U35" i="2" a="1"/>
  <c r="U35" i="2" s="1"/>
  <c r="O35" i="2" a="1"/>
  <c r="O35" i="2" s="1"/>
  <c r="M35" i="2" a="1"/>
  <c r="M35" i="2" s="1"/>
  <c r="N35" i="2" a="1"/>
  <c r="N35" i="2" s="1"/>
  <c r="W35" i="2" a="1"/>
  <c r="W35" i="2" s="1"/>
  <c r="X35" i="2" a="1"/>
  <c r="X35" i="2" s="1"/>
  <c r="Q35" i="2" a="1"/>
  <c r="Q35" i="2" s="1"/>
  <c r="V35" i="2" a="1"/>
  <c r="V35" i="2" s="1"/>
  <c r="S35" i="2" a="1"/>
  <c r="S35" i="2" s="1"/>
  <c r="P35" i="2" a="1"/>
  <c r="P35" i="2" s="1"/>
  <c r="R35" i="2" a="1"/>
  <c r="R35" i="2" s="1"/>
  <c r="X36" i="2" l="1" a="1"/>
  <c r="X36" i="2" s="1"/>
  <c r="R36" i="2" a="1"/>
  <c r="R36" i="2" s="1"/>
  <c r="M36" i="2" a="1"/>
  <c r="M36" i="2" s="1"/>
  <c r="T36" i="2" a="1"/>
  <c r="T36" i="2" s="1"/>
  <c r="N36" i="2" a="1"/>
  <c r="N36" i="2" s="1"/>
  <c r="W36" i="2" a="1"/>
  <c r="W36" i="2" s="1"/>
  <c r="S36" i="2" a="1"/>
  <c r="S36" i="2" s="1"/>
  <c r="Q36" i="2" a="1"/>
  <c r="Q36" i="2" s="1"/>
  <c r="V36" i="2" a="1"/>
  <c r="V36" i="2" s="1"/>
  <c r="U36" i="2" a="1"/>
  <c r="U36" i="2" s="1"/>
  <c r="O36" i="2" a="1"/>
  <c r="O36" i="2" s="1"/>
  <c r="P36" i="2" a="1"/>
  <c r="P36" i="2" s="1"/>
  <c r="AV46" i="2" a="1"/>
  <c r="AV46" i="2" s="1"/>
  <c r="AL46" i="2" a="1"/>
  <c r="AL46" i="2" s="1"/>
  <c r="AT46" i="2" a="1"/>
  <c r="AT46" i="2" s="1"/>
  <c r="AQ46" i="2" a="1"/>
  <c r="AQ46" i="2" s="1"/>
  <c r="AM46" i="2" a="1"/>
  <c r="AM46" i="2" s="1"/>
  <c r="AP46" i="2" a="1"/>
  <c r="AP46" i="2" s="1"/>
  <c r="AU46" i="2" a="1"/>
  <c r="AU46" i="2" s="1"/>
  <c r="AO46" i="2" a="1"/>
  <c r="AO46" i="2" s="1"/>
  <c r="AK46" i="2" a="1"/>
  <c r="AK46" i="2" s="1"/>
  <c r="AR46" i="2" a="1"/>
  <c r="AR46" i="2" s="1"/>
  <c r="AS46" i="2" a="1"/>
  <c r="AS46" i="2" s="1"/>
  <c r="AN46" i="2" a="1"/>
  <c r="AN46" i="2" s="1"/>
  <c r="Z37" i="2" a="1"/>
  <c r="Z37" i="2" s="1"/>
  <c r="AA37" i="2" a="1"/>
  <c r="AA37" i="2" s="1"/>
  <c r="AC37" i="2" a="1"/>
  <c r="AC37" i="2" s="1"/>
  <c r="AB37" i="2" a="1"/>
  <c r="AB37" i="2" s="1"/>
  <c r="AJ37" i="2" a="1"/>
  <c r="AJ37" i="2" s="1"/>
  <c r="AF37" i="2" a="1"/>
  <c r="AF37" i="2" s="1"/>
  <c r="AE37" i="2" a="1"/>
  <c r="AE37" i="2" s="1"/>
  <c r="AD37" i="2" a="1"/>
  <c r="AD37" i="2" s="1"/>
  <c r="AI37" i="2" a="1"/>
  <c r="AI37" i="2" s="1"/>
  <c r="AH37" i="2" a="1"/>
  <c r="AH37" i="2" s="1"/>
  <c r="Y37" i="2" a="1"/>
  <c r="Y37" i="2" s="1"/>
  <c r="AG37" i="2" a="1"/>
  <c r="AG37" i="2" s="1"/>
  <c r="AT47" i="2" l="1" a="1"/>
  <c r="AT47" i="2" s="1"/>
  <c r="AR47" i="2" a="1"/>
  <c r="AR47" i="2" s="1"/>
  <c r="AQ47" i="2" a="1"/>
  <c r="AQ47" i="2" s="1"/>
  <c r="AN47" i="2" a="1"/>
  <c r="AN47" i="2" s="1"/>
  <c r="AP47" i="2" a="1"/>
  <c r="AP47" i="2" s="1"/>
  <c r="AO47" i="2" a="1"/>
  <c r="AO47" i="2" s="1"/>
  <c r="AS47" i="2" a="1"/>
  <c r="AS47" i="2" s="1"/>
  <c r="AU47" i="2" a="1"/>
  <c r="AU47" i="2" s="1"/>
  <c r="AK47" i="2" a="1"/>
  <c r="AK47" i="2" s="1"/>
  <c r="AV47" i="2" a="1"/>
  <c r="AV47" i="2" s="1"/>
  <c r="AM47" i="2" a="1"/>
  <c r="AM47" i="2" s="1"/>
  <c r="AL47" i="2" a="1"/>
  <c r="AL47" i="2" s="1"/>
  <c r="AF38" i="2" a="1"/>
  <c r="AF38" i="2" s="1"/>
  <c r="AB38" i="2" a="1"/>
  <c r="AB38" i="2" s="1"/>
  <c r="AG38" i="2" a="1"/>
  <c r="AG38" i="2" s="1"/>
  <c r="Y38" i="2" a="1"/>
  <c r="Y38" i="2" s="1"/>
  <c r="AA38" i="2" a="1"/>
  <c r="AA38" i="2" s="1"/>
  <c r="AC38" i="2" a="1"/>
  <c r="AC38" i="2" s="1"/>
  <c r="AH38" i="2" a="1"/>
  <c r="AH38" i="2" s="1"/>
  <c r="AJ38" i="2" a="1"/>
  <c r="AJ38" i="2" s="1"/>
  <c r="AE38" i="2" a="1"/>
  <c r="AE38" i="2" s="1"/>
  <c r="Z38" i="2" a="1"/>
  <c r="Z38" i="2" s="1"/>
  <c r="AI38" i="2" a="1"/>
  <c r="AI38" i="2" s="1"/>
  <c r="AD38" i="2" a="1"/>
  <c r="AD38" i="2" s="1"/>
  <c r="M37" i="2" a="1"/>
  <c r="M37" i="2" s="1"/>
  <c r="O37" i="2" a="1"/>
  <c r="O37" i="2" s="1"/>
  <c r="U37" i="2" a="1"/>
  <c r="U37" i="2" s="1"/>
  <c r="Q37" i="2" a="1"/>
  <c r="Q37" i="2" s="1"/>
  <c r="T37" i="2" a="1"/>
  <c r="T37" i="2" s="1"/>
  <c r="X37" i="2" a="1"/>
  <c r="X37" i="2" s="1"/>
  <c r="V37" i="2" a="1"/>
  <c r="V37" i="2" s="1"/>
  <c r="N37" i="2" a="1"/>
  <c r="N37" i="2" s="1"/>
  <c r="S37" i="2" a="1"/>
  <c r="S37" i="2" s="1"/>
  <c r="W37" i="2" a="1"/>
  <c r="W37" i="2" s="1"/>
  <c r="P37" i="2" a="1"/>
  <c r="P37" i="2" s="1"/>
  <c r="R37" i="2" a="1"/>
  <c r="R37" i="2" s="1"/>
  <c r="S38" i="2" l="1" a="1"/>
  <c r="S38" i="2" s="1"/>
  <c r="M38" i="2" a="1"/>
  <c r="M38" i="2" s="1"/>
  <c r="Q38" i="2" a="1"/>
  <c r="Q38" i="2" s="1"/>
  <c r="U38" i="2" a="1"/>
  <c r="U38" i="2" s="1"/>
  <c r="T38" i="2" a="1"/>
  <c r="T38" i="2" s="1"/>
  <c r="N38" i="2" a="1"/>
  <c r="N38" i="2" s="1"/>
  <c r="W38" i="2" a="1"/>
  <c r="W38" i="2" s="1"/>
  <c r="V38" i="2" a="1"/>
  <c r="V38" i="2" s="1"/>
  <c r="O38" i="2" a="1"/>
  <c r="O38" i="2" s="1"/>
  <c r="X38" i="2" a="1"/>
  <c r="X38" i="2" s="1"/>
  <c r="R38" i="2" a="1"/>
  <c r="R38" i="2" s="1"/>
  <c r="P38" i="2" a="1"/>
  <c r="P38" i="2" s="1"/>
  <c r="AA39" i="2" a="1"/>
  <c r="AA39" i="2" s="1"/>
  <c r="AF39" i="2" a="1"/>
  <c r="AF39" i="2" s="1"/>
  <c r="AJ39" i="2" a="1"/>
  <c r="AJ39" i="2" s="1"/>
  <c r="AB39" i="2" a="1"/>
  <c r="AB39" i="2" s="1"/>
  <c r="AH39" i="2" a="1"/>
  <c r="AH39" i="2" s="1"/>
  <c r="AG39" i="2" a="1"/>
  <c r="AG39" i="2" s="1"/>
  <c r="AI39" i="2" a="1"/>
  <c r="AI39" i="2" s="1"/>
  <c r="AC39" i="2" a="1"/>
  <c r="AC39" i="2" s="1"/>
  <c r="Y39" i="2" a="1"/>
  <c r="Y39" i="2" s="1"/>
  <c r="AD39" i="2" a="1"/>
  <c r="AD39" i="2" s="1"/>
  <c r="Z39" i="2" a="1"/>
  <c r="Z39" i="2" s="1"/>
  <c r="AE39" i="2" a="1"/>
  <c r="AE39" i="2" s="1"/>
  <c r="AN48" i="2" a="1"/>
  <c r="AN48" i="2" s="1"/>
  <c r="AQ48" i="2" a="1"/>
  <c r="AQ48" i="2" s="1"/>
  <c r="AS48" i="2" a="1"/>
  <c r="AS48" i="2" s="1"/>
  <c r="AV48" i="2" a="1"/>
  <c r="AV48" i="2" s="1"/>
  <c r="AP48" i="2" a="1"/>
  <c r="AP48" i="2" s="1"/>
  <c r="AU48" i="2" a="1"/>
  <c r="AU48" i="2" s="1"/>
  <c r="AL48" i="2" a="1"/>
  <c r="AL48" i="2" s="1"/>
  <c r="AT48" i="2" a="1"/>
  <c r="AT48" i="2" s="1"/>
  <c r="AM48" i="2" a="1"/>
  <c r="AM48" i="2" s="1"/>
  <c r="AR48" i="2" a="1"/>
  <c r="AR48" i="2" s="1"/>
  <c r="AO48" i="2" a="1"/>
  <c r="AO48" i="2" s="1"/>
  <c r="AK48" i="2" a="1"/>
  <c r="AK48" i="2" s="1"/>
  <c r="AG40" i="2" l="1" a="1"/>
  <c r="AG40" i="2" s="1"/>
  <c r="AI40" i="2" a="1"/>
  <c r="AI40" i="2" s="1"/>
  <c r="AH40" i="2" a="1"/>
  <c r="AH40" i="2" s="1"/>
  <c r="Y40" i="2" a="1"/>
  <c r="Y40" i="2" s="1"/>
  <c r="AA40" i="2" a="1"/>
  <c r="AA40" i="2" s="1"/>
  <c r="Z40" i="2" a="1"/>
  <c r="Z40" i="2" s="1"/>
  <c r="AD40" i="2" a="1"/>
  <c r="AD40" i="2" s="1"/>
  <c r="AB40" i="2" a="1"/>
  <c r="AB40" i="2" s="1"/>
  <c r="AE40" i="2" a="1"/>
  <c r="AE40" i="2" s="1"/>
  <c r="AF40" i="2" a="1"/>
  <c r="AF40" i="2" s="1"/>
  <c r="AJ40" i="2" a="1"/>
  <c r="AJ40" i="2" s="1"/>
  <c r="AC40" i="2" a="1"/>
  <c r="AC40" i="2" s="1"/>
  <c r="T39" i="2" a="1"/>
  <c r="T39" i="2" s="1"/>
  <c r="M39" i="2" a="1"/>
  <c r="M39" i="2" s="1"/>
  <c r="R39" i="2" a="1"/>
  <c r="R39" i="2" s="1"/>
  <c r="Q39" i="2" a="1"/>
  <c r="Q39" i="2" s="1"/>
  <c r="P39" i="2" a="1"/>
  <c r="P39" i="2" s="1"/>
  <c r="V39" i="2" a="1"/>
  <c r="V39" i="2" s="1"/>
  <c r="X39" i="2" a="1"/>
  <c r="X39" i="2" s="1"/>
  <c r="U39" i="2" a="1"/>
  <c r="U39" i="2" s="1"/>
  <c r="N39" i="2" a="1"/>
  <c r="N39" i="2" s="1"/>
  <c r="S39" i="2" a="1"/>
  <c r="S39" i="2" s="1"/>
  <c r="O39" i="2" a="1"/>
  <c r="O39" i="2" s="1"/>
  <c r="W39" i="2" a="1"/>
  <c r="W39" i="2" s="1"/>
  <c r="AU49" i="2" a="1"/>
  <c r="AU49" i="2" s="1"/>
  <c r="AO49" i="2" a="1"/>
  <c r="AO49" i="2" s="1"/>
  <c r="AS49" i="2" a="1"/>
  <c r="AS49" i="2" s="1"/>
  <c r="AV49" i="2" a="1"/>
  <c r="AV49" i="2" s="1"/>
  <c r="AR49" i="2" a="1"/>
  <c r="AR49" i="2" s="1"/>
  <c r="AT49" i="2" a="1"/>
  <c r="AT49" i="2" s="1"/>
  <c r="AQ49" i="2" a="1"/>
  <c r="AQ49" i="2" s="1"/>
  <c r="AP49" i="2" a="1"/>
  <c r="AP49" i="2" s="1"/>
  <c r="AL49" i="2" a="1"/>
  <c r="AL49" i="2" s="1"/>
  <c r="AN49" i="2" a="1"/>
  <c r="AN49" i="2" s="1"/>
  <c r="AM49" i="2" a="1"/>
  <c r="AM49" i="2" s="1"/>
  <c r="AK49" i="2" a="1"/>
  <c r="AK49" i="2" s="1"/>
  <c r="AJ41" i="2" l="1" a="1"/>
  <c r="AJ41" i="2" s="1"/>
  <c r="AD41" i="2" a="1"/>
  <c r="AD41" i="2" s="1"/>
  <c r="AA41" i="2" a="1"/>
  <c r="AA41" i="2" s="1"/>
  <c r="AG41" i="2" a="1"/>
  <c r="AG41" i="2" s="1"/>
  <c r="Y41" i="2" a="1"/>
  <c r="Y41" i="2" s="1"/>
  <c r="AI41" i="2" a="1"/>
  <c r="AI41" i="2" s="1"/>
  <c r="AE41" i="2" a="1"/>
  <c r="AE41" i="2" s="1"/>
  <c r="AH41" i="2" a="1"/>
  <c r="AH41" i="2" s="1"/>
  <c r="AB41" i="2" a="1"/>
  <c r="AB41" i="2" s="1"/>
  <c r="Z41" i="2" a="1"/>
  <c r="Z41" i="2" s="1"/>
  <c r="AC41" i="2" a="1"/>
  <c r="AC41" i="2" s="1"/>
  <c r="AF41" i="2" a="1"/>
  <c r="AF41" i="2" s="1"/>
  <c r="U40" i="2" a="1"/>
  <c r="U40" i="2" s="1"/>
  <c r="S40" i="2" a="1"/>
  <c r="S40" i="2" s="1"/>
  <c r="V40" i="2" a="1"/>
  <c r="V40" i="2" s="1"/>
  <c r="M40" i="2" a="1"/>
  <c r="M40" i="2" s="1"/>
  <c r="P40" i="2" a="1"/>
  <c r="P40" i="2" s="1"/>
  <c r="N40" i="2" a="1"/>
  <c r="N40" i="2" s="1"/>
  <c r="R40" i="2" a="1"/>
  <c r="R40" i="2" s="1"/>
  <c r="W40" i="2" a="1"/>
  <c r="W40" i="2" s="1"/>
  <c r="Q40" i="2" a="1"/>
  <c r="Q40" i="2" s="1"/>
  <c r="T40" i="2" a="1"/>
  <c r="T40" i="2" s="1"/>
  <c r="O40" i="2" a="1"/>
  <c r="O40" i="2" s="1"/>
  <c r="X40" i="2" a="1"/>
  <c r="X40" i="2" s="1"/>
  <c r="AQ50" i="2" a="1"/>
  <c r="AQ50" i="2" s="1"/>
  <c r="AV50" i="2" a="1"/>
  <c r="AV50" i="2" s="1"/>
  <c r="AN50" i="2" a="1"/>
  <c r="AN50" i="2" s="1"/>
  <c r="AK50" i="2" a="1"/>
  <c r="AK50" i="2" s="1"/>
  <c r="AM50" i="2" a="1"/>
  <c r="AM50" i="2" s="1"/>
  <c r="AO50" i="2" a="1"/>
  <c r="AO50" i="2" s="1"/>
  <c r="AS50" i="2" a="1"/>
  <c r="AS50" i="2" s="1"/>
  <c r="AP50" i="2" a="1"/>
  <c r="AP50" i="2" s="1"/>
  <c r="AR50" i="2" a="1"/>
  <c r="AR50" i="2" s="1"/>
  <c r="AT50" i="2" a="1"/>
  <c r="AT50" i="2" s="1"/>
  <c r="AL50" i="2" a="1"/>
  <c r="AL50" i="2" s="1"/>
  <c r="AU50" i="2" a="1"/>
  <c r="AU50" i="2" s="1"/>
  <c r="V41" i="2" l="1" a="1"/>
  <c r="V41" i="2" s="1"/>
  <c r="X41" i="2" a="1"/>
  <c r="X41" i="2" s="1"/>
  <c r="N41" i="2" a="1"/>
  <c r="N41" i="2" s="1"/>
  <c r="Q41" i="2" a="1"/>
  <c r="Q41" i="2" s="1"/>
  <c r="M41" i="2" a="1"/>
  <c r="M41" i="2" s="1"/>
  <c r="O41" i="2" a="1"/>
  <c r="O41" i="2" s="1"/>
  <c r="T41" i="2" a="1"/>
  <c r="T41" i="2" s="1"/>
  <c r="W41" i="2" a="1"/>
  <c r="W41" i="2" s="1"/>
  <c r="P41" i="2" a="1"/>
  <c r="P41" i="2" s="1"/>
  <c r="S41" i="2" a="1"/>
  <c r="S41" i="2" s="1"/>
  <c r="U41" i="2" a="1"/>
  <c r="U41" i="2" s="1"/>
  <c r="R41" i="2" a="1"/>
  <c r="R41" i="2" s="1"/>
  <c r="AR51" i="2" a="1"/>
  <c r="AR51" i="2" s="1"/>
  <c r="AK51" i="2" a="1"/>
  <c r="AK51" i="2" s="1"/>
  <c r="AV51" i="2" a="1"/>
  <c r="AV51" i="2" s="1"/>
  <c r="AM51" i="2" a="1"/>
  <c r="AM51" i="2" s="1"/>
  <c r="AO51" i="2" a="1"/>
  <c r="AO51" i="2" s="1"/>
  <c r="AL51" i="2" a="1"/>
  <c r="AL51" i="2" s="1"/>
  <c r="AN51" i="2" a="1"/>
  <c r="AN51" i="2" s="1"/>
  <c r="AQ51" i="2" a="1"/>
  <c r="AQ51" i="2" s="1"/>
  <c r="AS51" i="2" a="1"/>
  <c r="AS51" i="2" s="1"/>
  <c r="AP51" i="2" a="1"/>
  <c r="AP51" i="2" s="1"/>
  <c r="AT51" i="2" a="1"/>
  <c r="AT51" i="2" s="1"/>
  <c r="AU51" i="2" a="1"/>
  <c r="AU51" i="2" s="1"/>
  <c r="AH42" i="2" a="1"/>
  <c r="AH42" i="2" s="1"/>
  <c r="AA42" i="2" a="1"/>
  <c r="AA42" i="2" s="1"/>
  <c r="Y42" i="2" a="1"/>
  <c r="Y42" i="2" s="1"/>
  <c r="Z42" i="2" a="1"/>
  <c r="Z42" i="2" s="1"/>
  <c r="AI42" i="2" a="1"/>
  <c r="AI42" i="2" s="1"/>
  <c r="AE42" i="2" a="1"/>
  <c r="AE42" i="2" s="1"/>
  <c r="AF42" i="2" a="1"/>
  <c r="AF42" i="2" s="1"/>
  <c r="AC42" i="2" a="1"/>
  <c r="AC42" i="2" s="1"/>
  <c r="AD42" i="2" a="1"/>
  <c r="AD42" i="2" s="1"/>
  <c r="AJ42" i="2" a="1"/>
  <c r="AJ42" i="2" s="1"/>
  <c r="AB42" i="2" a="1"/>
  <c r="AB42" i="2" s="1"/>
  <c r="AG42" i="2" a="1"/>
  <c r="AG42" i="2" s="1"/>
  <c r="AP52" i="2" l="1" a="1"/>
  <c r="AP52" i="2" s="1"/>
  <c r="AN52" i="2" a="1"/>
  <c r="AN52" i="2" s="1"/>
  <c r="AT52" i="2" a="1"/>
  <c r="AT52" i="2" s="1"/>
  <c r="AV52" i="2" a="1"/>
  <c r="AV52" i="2" s="1"/>
  <c r="AO52" i="2" a="1"/>
  <c r="AO52" i="2" s="1"/>
  <c r="AS52" i="2" a="1"/>
  <c r="AS52" i="2" s="1"/>
  <c r="AL52" i="2" a="1"/>
  <c r="AL52" i="2" s="1"/>
  <c r="AK52" i="2" a="1"/>
  <c r="AK52" i="2" s="1"/>
  <c r="AM52" i="2" a="1"/>
  <c r="AM52" i="2" s="1"/>
  <c r="AQ52" i="2" a="1"/>
  <c r="AQ52" i="2" s="1"/>
  <c r="AR52" i="2" a="1"/>
  <c r="AR52" i="2" s="1"/>
  <c r="AU52" i="2" a="1"/>
  <c r="AU52" i="2" s="1"/>
  <c r="AG43" i="2" a="1"/>
  <c r="AG43" i="2" s="1"/>
  <c r="AH43" i="2" a="1"/>
  <c r="AH43" i="2" s="1"/>
  <c r="AC43" i="2" a="1"/>
  <c r="AC43" i="2" s="1"/>
  <c r="AJ43" i="2" a="1"/>
  <c r="AJ43" i="2" s="1"/>
  <c r="AA43" i="2" a="1"/>
  <c r="AA43" i="2" s="1"/>
  <c r="AD43" i="2" a="1"/>
  <c r="AD43" i="2" s="1"/>
  <c r="AB43" i="2" a="1"/>
  <c r="AB43" i="2" s="1"/>
  <c r="Y43" i="2" a="1"/>
  <c r="Y43" i="2" s="1"/>
  <c r="Z43" i="2" a="1"/>
  <c r="Z43" i="2" s="1"/>
  <c r="AI43" i="2" a="1"/>
  <c r="AI43" i="2" s="1"/>
  <c r="AE43" i="2" a="1"/>
  <c r="AE43" i="2" s="1"/>
  <c r="AF43" i="2" a="1"/>
  <c r="AF43" i="2" s="1"/>
  <c r="P42" i="2" a="1"/>
  <c r="P42" i="2" s="1"/>
  <c r="R42" i="2" a="1"/>
  <c r="R42" i="2" s="1"/>
  <c r="U42" i="2" a="1"/>
  <c r="U42" i="2" s="1"/>
  <c r="T42" i="2" a="1"/>
  <c r="T42" i="2" s="1"/>
  <c r="O42" i="2" a="1"/>
  <c r="O42" i="2" s="1"/>
  <c r="M42" i="2" a="1"/>
  <c r="M42" i="2" s="1"/>
  <c r="N42" i="2" a="1"/>
  <c r="N42" i="2" s="1"/>
  <c r="X42" i="2" a="1"/>
  <c r="X42" i="2" s="1"/>
  <c r="S42" i="2" a="1"/>
  <c r="S42" i="2" s="1"/>
  <c r="Q42" i="2" a="1"/>
  <c r="Q42" i="2" s="1"/>
  <c r="W42" i="2" a="1"/>
  <c r="W42" i="2" s="1"/>
  <c r="V42" i="2" a="1"/>
  <c r="V42" i="2" s="1"/>
  <c r="AQ53" i="2" l="1" a="1"/>
  <c r="AQ53" i="2" s="1"/>
  <c r="AM53" i="2" a="1"/>
  <c r="AM53" i="2" s="1"/>
  <c r="AS53" i="2" a="1"/>
  <c r="AS53" i="2" s="1"/>
  <c r="AL53" i="2" a="1"/>
  <c r="AL53" i="2" s="1"/>
  <c r="AP53" i="2" a="1"/>
  <c r="AP53" i="2" s="1"/>
  <c r="AO53" i="2" a="1"/>
  <c r="AO53" i="2" s="1"/>
  <c r="AU53" i="2" a="1"/>
  <c r="AU53" i="2" s="1"/>
  <c r="AV53" i="2" a="1"/>
  <c r="AV53" i="2" s="1"/>
  <c r="AK53" i="2" a="1"/>
  <c r="AK53" i="2" s="1"/>
  <c r="AK1" i="2" s="1"/>
  <c r="AT53" i="2" a="1"/>
  <c r="AT53" i="2" s="1"/>
  <c r="AN53" i="2" a="1"/>
  <c r="AN53" i="2" s="1"/>
  <c r="AR53" i="2" a="1"/>
  <c r="AR53" i="2" s="1"/>
  <c r="AE44" i="2" a="1"/>
  <c r="AE44" i="2" s="1"/>
  <c r="AF44" i="2" a="1"/>
  <c r="AF44" i="2" s="1"/>
  <c r="Y44" i="2" a="1"/>
  <c r="Y44" i="2" s="1"/>
  <c r="AC44" i="2" a="1"/>
  <c r="AC44" i="2" s="1"/>
  <c r="AD44" i="2" a="1"/>
  <c r="AD44" i="2" s="1"/>
  <c r="Z44" i="2" a="1"/>
  <c r="Z44" i="2" s="1"/>
  <c r="AJ44" i="2" a="1"/>
  <c r="AJ44" i="2" s="1"/>
  <c r="AB44" i="2" a="1"/>
  <c r="AB44" i="2" s="1"/>
  <c r="AA44" i="2" a="1"/>
  <c r="AA44" i="2" s="1"/>
  <c r="AG44" i="2" a="1"/>
  <c r="AG44" i="2" s="1"/>
  <c r="AH44" i="2" a="1"/>
  <c r="AH44" i="2" s="1"/>
  <c r="AI44" i="2" a="1"/>
  <c r="AI44" i="2" s="1"/>
  <c r="P43" i="2" a="1"/>
  <c r="P43" i="2" s="1"/>
  <c r="S43" i="2" a="1"/>
  <c r="S43" i="2" s="1"/>
  <c r="V43" i="2" a="1"/>
  <c r="V43" i="2" s="1"/>
  <c r="X43" i="2" a="1"/>
  <c r="X43" i="2" s="1"/>
  <c r="Q43" i="2" a="1"/>
  <c r="Q43" i="2" s="1"/>
  <c r="N43" i="2" a="1"/>
  <c r="N43" i="2" s="1"/>
  <c r="T43" i="2" a="1"/>
  <c r="T43" i="2" s="1"/>
  <c r="M43" i="2" a="1"/>
  <c r="M43" i="2" s="1"/>
  <c r="U43" i="2" a="1"/>
  <c r="U43" i="2" s="1"/>
  <c r="O43" i="2" a="1"/>
  <c r="O43" i="2" s="1"/>
  <c r="W43" i="2" a="1"/>
  <c r="W43" i="2" s="1"/>
  <c r="R43" i="2" a="1"/>
  <c r="R43" i="2" s="1"/>
  <c r="AH45" i="2" l="1" a="1"/>
  <c r="AH45" i="2" s="1"/>
  <c r="AJ45" i="2" a="1"/>
  <c r="AJ45" i="2" s="1"/>
  <c r="AI45" i="2" a="1"/>
  <c r="AI45" i="2" s="1"/>
  <c r="AC45" i="2" a="1"/>
  <c r="AC45" i="2" s="1"/>
  <c r="AB45" i="2" a="1"/>
  <c r="AB45" i="2" s="1"/>
  <c r="AD45" i="2" a="1"/>
  <c r="AD45" i="2" s="1"/>
  <c r="AA45" i="2" a="1"/>
  <c r="AA45" i="2" s="1"/>
  <c r="Y45" i="2" a="1"/>
  <c r="Y45" i="2" s="1"/>
  <c r="AG45" i="2" a="1"/>
  <c r="AG45" i="2" s="1"/>
  <c r="Z45" i="2" a="1"/>
  <c r="Z45" i="2" s="1"/>
  <c r="AE45" i="2" a="1"/>
  <c r="AE45" i="2" s="1"/>
  <c r="AF45" i="2" a="1"/>
  <c r="AF45" i="2" s="1"/>
  <c r="AL1" i="2"/>
  <c r="BA41" i="2" s="1"/>
  <c r="AZ41" i="2"/>
  <c r="O44" i="2" a="1"/>
  <c r="O44" i="2" s="1"/>
  <c r="N44" i="2" a="1"/>
  <c r="N44" i="2" s="1"/>
  <c r="R44" i="2" a="1"/>
  <c r="R44" i="2" s="1"/>
  <c r="S44" i="2" a="1"/>
  <c r="S44" i="2" s="1"/>
  <c r="V44" i="2" a="1"/>
  <c r="V44" i="2" s="1"/>
  <c r="P44" i="2" a="1"/>
  <c r="P44" i="2" s="1"/>
  <c r="U44" i="2" a="1"/>
  <c r="U44" i="2" s="1"/>
  <c r="T44" i="2" a="1"/>
  <c r="T44" i="2" s="1"/>
  <c r="X44" i="2" a="1"/>
  <c r="X44" i="2" s="1"/>
  <c r="W44" i="2" a="1"/>
  <c r="W44" i="2" s="1"/>
  <c r="M44" i="2" a="1"/>
  <c r="M44" i="2" s="1"/>
  <c r="Q44" i="2" a="1"/>
  <c r="Q44" i="2" s="1"/>
  <c r="M30" i="4" a="1"/>
  <c r="L30" i="4" a="1"/>
  <c r="AM1" i="2" l="1"/>
  <c r="BB41" i="2" s="1"/>
  <c r="M30" i="4"/>
  <c r="L30" i="4"/>
  <c r="S45" i="2" a="1"/>
  <c r="S45" i="2" s="1"/>
  <c r="Q45" i="2" a="1"/>
  <c r="Q45" i="2" s="1"/>
  <c r="O45" i="2" a="1"/>
  <c r="O45" i="2" s="1"/>
  <c r="V45" i="2" a="1"/>
  <c r="V45" i="2" s="1"/>
  <c r="X45" i="2" a="1"/>
  <c r="X45" i="2" s="1"/>
  <c r="N45" i="2" a="1"/>
  <c r="N45" i="2" s="1"/>
  <c r="P45" i="2" a="1"/>
  <c r="P45" i="2" s="1"/>
  <c r="W45" i="2" a="1"/>
  <c r="W45" i="2" s="1"/>
  <c r="T45" i="2" a="1"/>
  <c r="T45" i="2" s="1"/>
  <c r="R45" i="2" a="1"/>
  <c r="R45" i="2" s="1"/>
  <c r="U45" i="2" a="1"/>
  <c r="U45" i="2" s="1"/>
  <c r="M45" i="2" a="1"/>
  <c r="M45" i="2" s="1"/>
  <c r="Y46" i="2" a="1"/>
  <c r="Y46" i="2" s="1"/>
  <c r="AE46" i="2" a="1"/>
  <c r="AE46" i="2" s="1"/>
  <c r="AB46" i="2" a="1"/>
  <c r="AB46" i="2" s="1"/>
  <c r="AH46" i="2" a="1"/>
  <c r="AH46" i="2" s="1"/>
  <c r="AA46" i="2" a="1"/>
  <c r="AA46" i="2" s="1"/>
  <c r="AI46" i="2" a="1"/>
  <c r="AI46" i="2" s="1"/>
  <c r="AF46" i="2" a="1"/>
  <c r="AF46" i="2" s="1"/>
  <c r="AJ46" i="2" a="1"/>
  <c r="AJ46" i="2" s="1"/>
  <c r="AG46" i="2" a="1"/>
  <c r="AG46" i="2" s="1"/>
  <c r="AC46" i="2" a="1"/>
  <c r="AC46" i="2" s="1"/>
  <c r="AD46" i="2" a="1"/>
  <c r="AD46" i="2" s="1"/>
  <c r="Z46" i="2" a="1"/>
  <c r="Z46" i="2" s="1"/>
  <c r="N30" i="4" a="1"/>
  <c r="N30" i="4" l="1"/>
  <c r="AN1" i="2"/>
  <c r="Q46" i="2" a="1"/>
  <c r="Q46" i="2" s="1"/>
  <c r="T46" i="2" a="1"/>
  <c r="T46" i="2" s="1"/>
  <c r="U46" i="2" a="1"/>
  <c r="U46" i="2" s="1"/>
  <c r="M46" i="2" a="1"/>
  <c r="M46" i="2" s="1"/>
  <c r="N46" i="2" a="1"/>
  <c r="N46" i="2" s="1"/>
  <c r="X46" i="2" a="1"/>
  <c r="X46" i="2" s="1"/>
  <c r="W46" i="2" a="1"/>
  <c r="W46" i="2" s="1"/>
  <c r="O46" i="2" a="1"/>
  <c r="O46" i="2" s="1"/>
  <c r="S46" i="2" a="1"/>
  <c r="S46" i="2" s="1"/>
  <c r="P46" i="2" a="1"/>
  <c r="P46" i="2" s="1"/>
  <c r="R46" i="2" a="1"/>
  <c r="R46" i="2" s="1"/>
  <c r="V46" i="2" a="1"/>
  <c r="V46" i="2" s="1"/>
  <c r="AI47" i="2" a="1"/>
  <c r="AI47" i="2" s="1"/>
  <c r="AJ47" i="2" a="1"/>
  <c r="AJ47" i="2" s="1"/>
  <c r="AH47" i="2" a="1"/>
  <c r="AH47" i="2" s="1"/>
  <c r="AG47" i="2" a="1"/>
  <c r="AG47" i="2" s="1"/>
  <c r="AF47" i="2" a="1"/>
  <c r="AF47" i="2" s="1"/>
  <c r="AD47" i="2" a="1"/>
  <c r="AD47" i="2" s="1"/>
  <c r="AA47" i="2" a="1"/>
  <c r="AA47" i="2" s="1"/>
  <c r="AB47" i="2" a="1"/>
  <c r="AB47" i="2" s="1"/>
  <c r="Y47" i="2" a="1"/>
  <c r="Y47" i="2" s="1"/>
  <c r="Z47" i="2" a="1"/>
  <c r="Z47" i="2" s="1"/>
  <c r="AC47" i="2" a="1"/>
  <c r="AC47" i="2" s="1"/>
  <c r="AE47" i="2" a="1"/>
  <c r="AE47" i="2" s="1"/>
  <c r="BC41" i="2" l="1"/>
  <c r="AO1" i="2"/>
  <c r="BD41" i="2" s="1"/>
  <c r="AJ48" i="2" a="1"/>
  <c r="AJ48" i="2" s="1"/>
  <c r="AD48" i="2" a="1"/>
  <c r="AD48" i="2" s="1"/>
  <c r="AI48" i="2" a="1"/>
  <c r="AI48" i="2" s="1"/>
  <c r="AF48" i="2" a="1"/>
  <c r="AF48" i="2" s="1"/>
  <c r="AB48" i="2" a="1"/>
  <c r="AB48" i="2" s="1"/>
  <c r="AH48" i="2" a="1"/>
  <c r="AH48" i="2" s="1"/>
  <c r="AC48" i="2" a="1"/>
  <c r="AC48" i="2" s="1"/>
  <c r="Y48" i="2" a="1"/>
  <c r="Y48" i="2" s="1"/>
  <c r="AG48" i="2" a="1"/>
  <c r="AG48" i="2" s="1"/>
  <c r="AA48" i="2" a="1"/>
  <c r="AA48" i="2" s="1"/>
  <c r="Z48" i="2" a="1"/>
  <c r="Z48" i="2" s="1"/>
  <c r="AE48" i="2" a="1"/>
  <c r="AE48" i="2" s="1"/>
  <c r="M47" i="2" a="1"/>
  <c r="M47" i="2" s="1"/>
  <c r="V47" i="2" a="1"/>
  <c r="V47" i="2" s="1"/>
  <c r="N47" i="2" a="1"/>
  <c r="N47" i="2" s="1"/>
  <c r="U47" i="2" a="1"/>
  <c r="U47" i="2" s="1"/>
  <c r="X47" i="2" a="1"/>
  <c r="X47" i="2" s="1"/>
  <c r="Q47" i="2" a="1"/>
  <c r="Q47" i="2" s="1"/>
  <c r="O47" i="2" a="1"/>
  <c r="O47" i="2" s="1"/>
  <c r="W47" i="2" a="1"/>
  <c r="W47" i="2" s="1"/>
  <c r="R47" i="2" a="1"/>
  <c r="R47" i="2" s="1"/>
  <c r="P47" i="2" a="1"/>
  <c r="P47" i="2" s="1"/>
  <c r="S47" i="2" a="1"/>
  <c r="S47" i="2" s="1"/>
  <c r="T47" i="2" a="1"/>
  <c r="T47" i="2" s="1"/>
  <c r="O30" i="4" a="1"/>
  <c r="P30" i="4" a="1"/>
  <c r="P30" i="4" l="1"/>
  <c r="O30" i="4"/>
  <c r="AP1" i="2"/>
  <c r="W48" i="2" a="1"/>
  <c r="W48" i="2" s="1"/>
  <c r="S48" i="2" a="1"/>
  <c r="S48" i="2" s="1"/>
  <c r="V48" i="2" a="1"/>
  <c r="V48" i="2" s="1"/>
  <c r="M48" i="2" a="1"/>
  <c r="M48" i="2" s="1"/>
  <c r="O48" i="2" a="1"/>
  <c r="O48" i="2" s="1"/>
  <c r="R48" i="2" a="1"/>
  <c r="R48" i="2" s="1"/>
  <c r="N48" i="2" a="1"/>
  <c r="N48" i="2" s="1"/>
  <c r="U48" i="2" a="1"/>
  <c r="U48" i="2" s="1"/>
  <c r="X48" i="2" a="1"/>
  <c r="X48" i="2" s="1"/>
  <c r="P48" i="2" a="1"/>
  <c r="P48" i="2" s="1"/>
  <c r="T48" i="2" a="1"/>
  <c r="T48" i="2" s="1"/>
  <c r="Q48" i="2" a="1"/>
  <c r="Q48" i="2" s="1"/>
  <c r="AD49" i="2" a="1"/>
  <c r="AD49" i="2" s="1"/>
  <c r="AF49" i="2" a="1"/>
  <c r="AF49" i="2" s="1"/>
  <c r="AH49" i="2" a="1"/>
  <c r="AH49" i="2" s="1"/>
  <c r="AG49" i="2" a="1"/>
  <c r="AG49" i="2" s="1"/>
  <c r="AA49" i="2" a="1"/>
  <c r="AA49" i="2" s="1"/>
  <c r="AE49" i="2" a="1"/>
  <c r="AE49" i="2" s="1"/>
  <c r="AC49" i="2" a="1"/>
  <c r="AC49" i="2" s="1"/>
  <c r="AB49" i="2" a="1"/>
  <c r="AB49" i="2" s="1"/>
  <c r="AJ49" i="2" a="1"/>
  <c r="AJ49" i="2" s="1"/>
  <c r="Z49" i="2" a="1"/>
  <c r="Z49" i="2" s="1"/>
  <c r="AI49" i="2" a="1"/>
  <c r="AI49" i="2" s="1"/>
  <c r="Y49" i="2" a="1"/>
  <c r="Y49" i="2" s="1"/>
  <c r="BF35" i="2" l="1"/>
  <c r="AQ1" i="2"/>
  <c r="AJ50" i="2" a="1"/>
  <c r="AJ50" i="2" s="1"/>
  <c r="AG50" i="2" a="1"/>
  <c r="AG50" i="2" s="1"/>
  <c r="AC50" i="2" a="1"/>
  <c r="AC50" i="2" s="1"/>
  <c r="AH50" i="2" a="1"/>
  <c r="AH50" i="2" s="1"/>
  <c r="Y50" i="2" a="1"/>
  <c r="Y50" i="2" s="1"/>
  <c r="AB50" i="2" a="1"/>
  <c r="AB50" i="2" s="1"/>
  <c r="AE50" i="2" a="1"/>
  <c r="AE50" i="2" s="1"/>
  <c r="AD50" i="2" a="1"/>
  <c r="AD50" i="2" s="1"/>
  <c r="AA50" i="2" a="1"/>
  <c r="AA50" i="2" s="1"/>
  <c r="AI50" i="2" a="1"/>
  <c r="AI50" i="2" s="1"/>
  <c r="AF50" i="2" a="1"/>
  <c r="AF50" i="2" s="1"/>
  <c r="Z50" i="2" a="1"/>
  <c r="Z50" i="2" s="1"/>
  <c r="U49" i="2" a="1"/>
  <c r="U49" i="2" s="1"/>
  <c r="W49" i="2" a="1"/>
  <c r="W49" i="2" s="1"/>
  <c r="Q49" i="2" a="1"/>
  <c r="Q49" i="2" s="1"/>
  <c r="N49" i="2" a="1"/>
  <c r="N49" i="2" s="1"/>
  <c r="S49" i="2" a="1"/>
  <c r="S49" i="2" s="1"/>
  <c r="T49" i="2" a="1"/>
  <c r="T49" i="2" s="1"/>
  <c r="M49" i="2" a="1"/>
  <c r="M49" i="2" s="1"/>
  <c r="X49" i="2" a="1"/>
  <c r="X49" i="2" s="1"/>
  <c r="P49" i="2" a="1"/>
  <c r="P49" i="2" s="1"/>
  <c r="R49" i="2" a="1"/>
  <c r="R49" i="2" s="1"/>
  <c r="O49" i="2" a="1"/>
  <c r="O49" i="2" s="1"/>
  <c r="V49" i="2" a="1"/>
  <c r="V49" i="2" s="1"/>
  <c r="Q25" i="4" a="1"/>
  <c r="Q25" i="4" l="1"/>
  <c r="BF36" i="2"/>
  <c r="AR1" i="2"/>
  <c r="V50" i="2" a="1"/>
  <c r="V50" i="2" s="1"/>
  <c r="N50" i="2" a="1"/>
  <c r="N50" i="2" s="1"/>
  <c r="O50" i="2" a="1"/>
  <c r="O50" i="2" s="1"/>
  <c r="P50" i="2" a="1"/>
  <c r="P50" i="2" s="1"/>
  <c r="M50" i="2" a="1"/>
  <c r="M50" i="2" s="1"/>
  <c r="S50" i="2" a="1"/>
  <c r="S50" i="2" s="1"/>
  <c r="T50" i="2" a="1"/>
  <c r="T50" i="2" s="1"/>
  <c r="Q50" i="2" a="1"/>
  <c r="Q50" i="2" s="1"/>
  <c r="U50" i="2" a="1"/>
  <c r="U50" i="2" s="1"/>
  <c r="X50" i="2" a="1"/>
  <c r="X50" i="2" s="1"/>
  <c r="R50" i="2" a="1"/>
  <c r="R50" i="2" s="1"/>
  <c r="W50" i="2" a="1"/>
  <c r="W50" i="2" s="1"/>
  <c r="AB51" i="2" a="1"/>
  <c r="AB51" i="2" s="1"/>
  <c r="AC51" i="2" a="1"/>
  <c r="AC51" i="2" s="1"/>
  <c r="AJ51" i="2" a="1"/>
  <c r="AJ51" i="2" s="1"/>
  <c r="AE51" i="2" a="1"/>
  <c r="AE51" i="2" s="1"/>
  <c r="Z51" i="2" a="1"/>
  <c r="Z51" i="2" s="1"/>
  <c r="Y51" i="2" a="1"/>
  <c r="Y51" i="2" s="1"/>
  <c r="AA51" i="2" a="1"/>
  <c r="AA51" i="2" s="1"/>
  <c r="AG51" i="2" a="1"/>
  <c r="AG51" i="2" s="1"/>
  <c r="AF51" i="2" a="1"/>
  <c r="AF51" i="2" s="1"/>
  <c r="AD51" i="2" a="1"/>
  <c r="AD51" i="2" s="1"/>
  <c r="AI51" i="2" a="1"/>
  <c r="AI51" i="2" s="1"/>
  <c r="AH51" i="2" a="1"/>
  <c r="AH51" i="2" s="1"/>
  <c r="Q26" i="4" a="1"/>
  <c r="Q26" i="4" l="1"/>
  <c r="BF37" i="2"/>
  <c r="AS1" i="2"/>
  <c r="BF38" i="2" s="1"/>
  <c r="AC52" i="2" a="1"/>
  <c r="AC52" i="2" s="1"/>
  <c r="Y52" i="2" a="1"/>
  <c r="Y52" i="2" s="1"/>
  <c r="AI52" i="2" a="1"/>
  <c r="AI52" i="2" s="1"/>
  <c r="AE52" i="2" a="1"/>
  <c r="AE52" i="2" s="1"/>
  <c r="AA52" i="2" a="1"/>
  <c r="AA52" i="2" s="1"/>
  <c r="AB52" i="2" a="1"/>
  <c r="AB52" i="2" s="1"/>
  <c r="AF52" i="2" a="1"/>
  <c r="AF52" i="2" s="1"/>
  <c r="AG52" i="2" a="1"/>
  <c r="AG52" i="2" s="1"/>
  <c r="AD52" i="2" a="1"/>
  <c r="AD52" i="2" s="1"/>
  <c r="Z52" i="2" a="1"/>
  <c r="Z52" i="2" s="1"/>
  <c r="AJ52" i="2" a="1"/>
  <c r="AJ52" i="2" s="1"/>
  <c r="AH52" i="2" a="1"/>
  <c r="AH52" i="2" s="1"/>
  <c r="O51" i="2" a="1"/>
  <c r="O51" i="2" s="1"/>
  <c r="P51" i="2" a="1"/>
  <c r="P51" i="2" s="1"/>
  <c r="W51" i="2" a="1"/>
  <c r="W51" i="2" s="1"/>
  <c r="N51" i="2" a="1"/>
  <c r="N51" i="2" s="1"/>
  <c r="X51" i="2" a="1"/>
  <c r="X51" i="2" s="1"/>
  <c r="U51" i="2" a="1"/>
  <c r="U51" i="2" s="1"/>
  <c r="R51" i="2" a="1"/>
  <c r="R51" i="2" s="1"/>
  <c r="M51" i="2" a="1"/>
  <c r="M51" i="2" s="1"/>
  <c r="V51" i="2" a="1"/>
  <c r="V51" i="2" s="1"/>
  <c r="S51" i="2" a="1"/>
  <c r="S51" i="2" s="1"/>
  <c r="T51" i="2" a="1"/>
  <c r="T51" i="2" s="1"/>
  <c r="Q51" i="2" a="1"/>
  <c r="Q51" i="2" s="1"/>
  <c r="Q27" i="4" a="1"/>
  <c r="Q28" i="4" a="1"/>
  <c r="Q27" i="4" l="1"/>
  <c r="Q28" i="4"/>
  <c r="AT1" i="2"/>
  <c r="AU1" i="2" s="1"/>
  <c r="BF41" i="2" s="1"/>
  <c r="U52" i="2" a="1"/>
  <c r="U52" i="2" s="1"/>
  <c r="T52" i="2" a="1"/>
  <c r="T52" i="2" s="1"/>
  <c r="R52" i="2" a="1"/>
  <c r="R52" i="2" s="1"/>
  <c r="W52" i="2" a="1"/>
  <c r="W52" i="2" s="1"/>
  <c r="O52" i="2" a="1"/>
  <c r="O52" i="2" s="1"/>
  <c r="M52" i="2" a="1"/>
  <c r="M52" i="2" s="1"/>
  <c r="V52" i="2" a="1"/>
  <c r="V52" i="2" s="1"/>
  <c r="Q52" i="2" a="1"/>
  <c r="Q52" i="2" s="1"/>
  <c r="S52" i="2" a="1"/>
  <c r="S52" i="2" s="1"/>
  <c r="N52" i="2" a="1"/>
  <c r="N52" i="2" s="1"/>
  <c r="P52" i="2" a="1"/>
  <c r="P52" i="2" s="1"/>
  <c r="X52" i="2" a="1"/>
  <c r="X52" i="2" s="1"/>
  <c r="AF53" i="2" a="1"/>
  <c r="AF53" i="2" s="1"/>
  <c r="AJ53" i="2" a="1"/>
  <c r="AJ53" i="2" s="1"/>
  <c r="AA53" i="2" a="1"/>
  <c r="AA53" i="2" s="1"/>
  <c r="AH53" i="2" a="1"/>
  <c r="AH53" i="2" s="1"/>
  <c r="AI53" i="2" a="1"/>
  <c r="AI53" i="2" s="1"/>
  <c r="AC53" i="2" a="1"/>
  <c r="AC53" i="2" s="1"/>
  <c r="AG53" i="2" a="1"/>
  <c r="AG53" i="2" s="1"/>
  <c r="AB53" i="2" a="1"/>
  <c r="AB53" i="2" s="1"/>
  <c r="Z53" i="2" a="1"/>
  <c r="Z53" i="2" s="1"/>
  <c r="Y53" i="2" a="1"/>
  <c r="Y53" i="2" s="1"/>
  <c r="Y1" i="2" s="1"/>
  <c r="AD53" i="2" a="1"/>
  <c r="AD53" i="2" s="1"/>
  <c r="AE53" i="2" a="1"/>
  <c r="AE53" i="2" s="1"/>
  <c r="Q30" i="4" a="1"/>
  <c r="Q30" i="4" l="1"/>
  <c r="BF39" i="2"/>
  <c r="AV1" i="2"/>
  <c r="AX41" i="2" s="1"/>
  <c r="AZ27" i="2"/>
  <c r="Z1" i="2"/>
  <c r="BA27" i="2" s="1"/>
  <c r="T53" i="2" a="1"/>
  <c r="T53" i="2" s="1"/>
  <c r="W53" i="2" a="1"/>
  <c r="W53" i="2" s="1"/>
  <c r="N53" i="2" a="1"/>
  <c r="N53" i="2" s="1"/>
  <c r="P53" i="2" a="1"/>
  <c r="P53" i="2" s="1"/>
  <c r="S53" i="2" a="1"/>
  <c r="S53" i="2" s="1"/>
  <c r="O53" i="2" a="1"/>
  <c r="O53" i="2" s="1"/>
  <c r="V53" i="2" a="1"/>
  <c r="V53" i="2" s="1"/>
  <c r="R53" i="2" a="1"/>
  <c r="R53" i="2" s="1"/>
  <c r="X53" i="2" a="1"/>
  <c r="X53" i="2" s="1"/>
  <c r="U53" i="2" a="1"/>
  <c r="U53" i="2" s="1"/>
  <c r="M53" i="2" a="1"/>
  <c r="M53" i="2" s="1"/>
  <c r="M1" i="2" s="1"/>
  <c r="Q53" i="2" a="1"/>
  <c r="Q53" i="2" s="1"/>
  <c r="L21" i="4" a="1"/>
  <c r="M21" i="4" a="1"/>
  <c r="K30" i="4" a="1"/>
  <c r="Q29" i="4" a="1"/>
  <c r="K30" i="4" l="1"/>
  <c r="Q29" i="4"/>
  <c r="BC30" i="2"/>
  <c r="G1" i="2" s="1"/>
  <c r="M21" i="4"/>
  <c r="L21" i="4"/>
  <c r="AZ13" i="2"/>
  <c r="N1" i="2"/>
  <c r="BA13" i="2" s="1"/>
  <c r="AA1" i="2"/>
  <c r="E9" i="4" a="1"/>
  <c r="L12" i="4" a="1"/>
  <c r="M12" i="4" a="1"/>
  <c r="E9" i="4" l="1"/>
  <c r="M12" i="4"/>
  <c r="L12" i="4"/>
  <c r="BB27" i="2"/>
  <c r="AB1" i="2"/>
  <c r="BC27" i="2" s="1"/>
  <c r="O1" i="2"/>
  <c r="N21" i="4" a="1"/>
  <c r="O21" i="4" a="1"/>
  <c r="O21" i="4" l="1"/>
  <c r="N21" i="4"/>
  <c r="BB13" i="2"/>
  <c r="P1" i="2"/>
  <c r="BC13" i="2" s="1"/>
  <c r="AC1" i="2"/>
  <c r="BD27" i="2" s="1"/>
  <c r="P21" i="4" a="1"/>
  <c r="N12" i="4" a="1"/>
  <c r="O12" i="4" a="1"/>
  <c r="P21" i="4" l="1"/>
  <c r="O12" i="4"/>
  <c r="N12" i="4"/>
  <c r="Q1" i="2"/>
  <c r="BD13" i="2" s="1"/>
  <c r="AD1" i="2"/>
  <c r="BF21" i="2" s="1"/>
  <c r="P12" i="4" a="1"/>
  <c r="Q16" i="4" a="1"/>
  <c r="R1" i="2" l="1"/>
  <c r="BF7" i="2" s="1"/>
  <c r="Q16" i="4"/>
  <c r="P12" i="4"/>
  <c r="AE1" i="2"/>
  <c r="BF22" i="2" s="1"/>
  <c r="Q7" i="4" a="1"/>
  <c r="Q17" i="4" a="1"/>
  <c r="S1" i="2" l="1"/>
  <c r="BF8" i="2" s="1"/>
  <c r="Q7" i="4"/>
  <c r="Q17" i="4"/>
  <c r="AF1" i="2"/>
  <c r="Q8" i="4" a="1"/>
  <c r="T1" i="2" l="1"/>
  <c r="U1" i="2" s="1"/>
  <c r="BF10" i="2" s="1"/>
  <c r="Q8" i="4"/>
  <c r="BF23" i="2"/>
  <c r="AG1" i="2"/>
  <c r="Q10" i="4" a="1"/>
  <c r="Q18" i="4" a="1"/>
  <c r="Q10" i="4" l="1"/>
  <c r="V1" i="2"/>
  <c r="BF11" i="2" s="1"/>
  <c r="BF9" i="2"/>
  <c r="Q18" i="4"/>
  <c r="BF24" i="2"/>
  <c r="AH1" i="2"/>
  <c r="Q11" i="4" a="1"/>
  <c r="Q19" i="4" a="1"/>
  <c r="Q9" i="4" a="1"/>
  <c r="W1" i="2" l="1"/>
  <c r="BF12" i="2" s="1"/>
  <c r="Q9" i="4"/>
  <c r="Q19" i="4"/>
  <c r="Q11" i="4"/>
  <c r="BF25" i="2"/>
  <c r="AI1" i="2"/>
  <c r="Q20" i="4" a="1"/>
  <c r="X1" i="2" l="1"/>
  <c r="BC2" i="2" s="1"/>
  <c r="C1" i="2" s="1"/>
  <c r="BF13" i="2"/>
  <c r="Q20" i="4"/>
  <c r="BF27" i="2"/>
  <c r="AJ1" i="2"/>
  <c r="E7" i="4" a="1"/>
  <c r="Q12" i="4" a="1"/>
  <c r="Q21" i="4" a="1"/>
  <c r="AX13" i="2" l="1"/>
  <c r="Q12" i="4"/>
  <c r="E7" i="4"/>
  <c r="Q21" i="4"/>
  <c r="AX27" i="2"/>
  <c r="BC16" i="2"/>
  <c r="E1" i="2" s="1"/>
  <c r="K1" i="2" s="1"/>
  <c r="K21" i="4" a="1"/>
  <c r="E11" i="4" a="1"/>
  <c r="E8" i="4" a="1"/>
  <c r="K12" i="4" a="1"/>
  <c r="K21" i="4" l="1"/>
  <c r="K12" i="4"/>
  <c r="E11" i="4"/>
  <c r="E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<sst xmlns="http://schemas.openxmlformats.org/spreadsheetml/2006/main" count="1337" uniqueCount="482">
  <si>
    <t>DB001</t>
  </si>
  <si>
    <t>DB002</t>
  </si>
  <si>
    <t>DB003</t>
  </si>
  <si>
    <t>DB004</t>
  </si>
  <si>
    <t>DB005</t>
  </si>
  <si>
    <t>DB006</t>
  </si>
  <si>
    <t>DB007</t>
  </si>
  <si>
    <t>DB008</t>
  </si>
  <si>
    <t>DB009</t>
  </si>
  <si>
    <t>DB010</t>
  </si>
  <si>
    <t>DB011</t>
  </si>
  <si>
    <t>DB012</t>
  </si>
  <si>
    <t>DB013</t>
  </si>
  <si>
    <t>DB014</t>
  </si>
  <si>
    <t>DB015</t>
  </si>
  <si>
    <t>DB017</t>
  </si>
  <si>
    <t>DB018</t>
  </si>
  <si>
    <t>DB019</t>
  </si>
  <si>
    <t>DB020</t>
  </si>
  <si>
    <t>DB021</t>
  </si>
  <si>
    <t>DB022</t>
  </si>
  <si>
    <t>DB023</t>
  </si>
  <si>
    <t>DB024</t>
  </si>
  <si>
    <t>DB025</t>
  </si>
  <si>
    <t>DB026</t>
  </si>
  <si>
    <t>DB027</t>
  </si>
  <si>
    <t>DB028</t>
  </si>
  <si>
    <t>DB030</t>
  </si>
  <si>
    <t>DB031</t>
  </si>
  <si>
    <t>DB034</t>
  </si>
  <si>
    <t>DB035</t>
  </si>
  <si>
    <t>DB036</t>
  </si>
  <si>
    <t>DB037</t>
  </si>
  <si>
    <t>DB038</t>
  </si>
  <si>
    <t>DB040</t>
  </si>
  <si>
    <t>DB041</t>
  </si>
  <si>
    <t>DB042</t>
  </si>
  <si>
    <t>DB044</t>
  </si>
  <si>
    <t>DB045</t>
  </si>
  <si>
    <t>DB047</t>
  </si>
  <si>
    <t>DB049</t>
  </si>
  <si>
    <t>DB016</t>
  </si>
  <si>
    <t>DB029</t>
  </si>
  <si>
    <t>DB032</t>
  </si>
  <si>
    <t>DB033</t>
  </si>
  <si>
    <t>DB039</t>
  </si>
  <si>
    <t>DB043</t>
  </si>
  <si>
    <t>DB046</t>
  </si>
  <si>
    <t>DB048</t>
  </si>
  <si>
    <t>DB050</t>
  </si>
  <si>
    <t>DB051</t>
  </si>
  <si>
    <t>BLUE HAIR BINGO</t>
  </si>
  <si>
    <t>Complete any Bingo = 1,000 points</t>
  </si>
  <si>
    <t>B</t>
  </si>
  <si>
    <t>I</t>
  </si>
  <si>
    <t>N</t>
  </si>
  <si>
    <t>G</t>
  </si>
  <si>
    <t>O</t>
  </si>
  <si>
    <t>FREE</t>
  </si>
  <si>
    <r>
      <t>Theme:</t>
    </r>
    <r>
      <rPr>
        <sz val="11"/>
        <color theme="1"/>
        <rFont val="Aptos Narrow"/>
        <family val="2"/>
        <scheme val="minor"/>
      </rPr>
      <t xml:space="preserve"> Local/Northern Kentucky and easy regional routes.</t>
    </r>
  </si>
  <si>
    <t>DAUB OR DIE</t>
  </si>
  <si>
    <t>Complete any Bingo = 2,500 points</t>
  </si>
  <si>
    <r>
      <t>Theme:</t>
    </r>
    <r>
      <rPr>
        <sz val="11"/>
        <color theme="1"/>
        <rFont val="Aptos Narrow"/>
        <family val="2"/>
        <scheme val="minor"/>
      </rPr>
      <t xml:space="preserve"> Multi-region travel with several routes that intentionally cross the Ohio River or head toward central Kentucky.</t>
    </r>
  </si>
  <si>
    <t>IRON CHURCH</t>
  </si>
  <si>
    <t>Complete any Bingo = 5,000 points</t>
  </si>
  <si>
    <r>
      <t>Theme:</t>
    </r>
    <r>
      <rPr>
        <sz val="9"/>
        <color theme="1"/>
        <rFont val="Aptos Narrow"/>
        <family val="2"/>
        <scheme val="minor"/>
      </rPr>
      <t xml:space="preserve"> Multi-region travel with several routes that intentionally cross the Ohio River or head toward central Kentucky.</t>
    </r>
  </si>
  <si>
    <t>Row 1</t>
  </si>
  <si>
    <t>Row 2</t>
  </si>
  <si>
    <t>Row 3</t>
  </si>
  <si>
    <t>Row 4</t>
  </si>
  <si>
    <t>Row 5</t>
  </si>
  <si>
    <t>TopLeftBottomRight</t>
  </si>
  <si>
    <t>TopRightBottomLeft</t>
  </si>
  <si>
    <t>START</t>
  </si>
  <si>
    <t>Hilton Cincinatti Airport</t>
  </si>
  <si>
    <t>7373 Turfway Rd</t>
  </si>
  <si>
    <t>Florence</t>
  </si>
  <si>
    <t>KY</t>
  </si>
  <si>
    <t>Christ Church Episcopal</t>
  </si>
  <si>
    <t>155 Market Street, Lexington, KY 40507</t>
  </si>
  <si>
    <t>Lexington-Fayette</t>
  </si>
  <si>
    <t>Mother of God Roman Catholic Church</t>
  </si>
  <si>
    <t>119 West 6th Street, Covington, KY 41011</t>
  </si>
  <si>
    <t>Covington</t>
  </si>
  <si>
    <t>Old Mulkey Meetinghouse State Historic Site</t>
  </si>
  <si>
    <t>38 Old Mulkey Park Road, Tompkinsville, KY 42167</t>
  </si>
  <si>
    <t>Tompkinsville</t>
  </si>
  <si>
    <t>Cane Ridge Meeting House</t>
  </si>
  <si>
    <t>1655 Cane Ridge Road, Paris, KY 40361</t>
  </si>
  <si>
    <t>Paris</t>
  </si>
  <si>
    <t>Old Mud Meeting House</t>
  </si>
  <si>
    <t>730 Dry Branch Road, Harrodsburg, KY 40330</t>
  </si>
  <si>
    <t>Harrodsburg</t>
  </si>
  <si>
    <t>Stony Point Baptist Church</t>
  </si>
  <si>
    <t>51 Stony Point Road, Danville, KY 40422</t>
  </si>
  <si>
    <t>Danville</t>
  </si>
  <si>
    <t>Abners Mill Fellowship Chapel</t>
  </si>
  <si>
    <t>2350 Abners Mill Road, Ewing, KY 41039</t>
  </si>
  <si>
    <t>Ewing</t>
  </si>
  <si>
    <t>Buckhorn Log Cathedral</t>
  </si>
  <si>
    <t>300 Buckhorn Lane, Buckhorn, KY 41721</t>
  </si>
  <si>
    <t>Buckhorn</t>
  </si>
  <si>
    <t>Log Courthouse</t>
  </si>
  <si>
    <t>105 East Walnut Street, Danville, KY 40422</t>
  </si>
  <si>
    <t>Hebron Church</t>
  </si>
  <si>
    <t>127 McCalls Spring Road, Lawrenceburg, KY 40342</t>
  </si>
  <si>
    <t>Lawrenceburg</t>
  </si>
  <si>
    <t>St Jerome Catholic Church</t>
  </si>
  <si>
    <t>20 State Route 339 North, Fancy Farm, KY 42039</t>
  </si>
  <si>
    <t>Fancy Farm</t>
  </si>
  <si>
    <t>St Joseph Church</t>
  </si>
  <si>
    <t>Camp Springs Loop, Melbourne, KY 41059</t>
  </si>
  <si>
    <t>Melbourne</t>
  </si>
  <si>
    <t>Old Log Church</t>
  </si>
  <si>
    <t>8657 Richardsville Road, Bowling Green, KY 42101</t>
  </si>
  <si>
    <t>Bowling Green</t>
  </si>
  <si>
    <t>Bethabara Baptist Church</t>
  </si>
  <si>
    <t>6314 State Route 762, Philpot, KY 42366</t>
  </si>
  <si>
    <t>Philpot</t>
  </si>
  <si>
    <t>White Sulphur Baptist Church</t>
  </si>
  <si>
    <t>5300 Iron Works Road, Georgetown, KY 40324</t>
  </si>
  <si>
    <t>Georgetown</t>
  </si>
  <si>
    <t>White Oak Church</t>
  </si>
  <si>
    <t>558 White Oak Road, Blue Creek, OH 45616</t>
  </si>
  <si>
    <t>Blue Creek</t>
  </si>
  <si>
    <t>OH</t>
  </si>
  <si>
    <t>Ripley First Presbyterian Church</t>
  </si>
  <si>
    <t>114 Mulberry Street, Ripley, OH 45167</t>
  </si>
  <si>
    <t>Ripley</t>
  </si>
  <si>
    <t>John Rankin House</t>
  </si>
  <si>
    <t>406 Rankin Hill Road, Ripley, OH 45167</t>
  </si>
  <si>
    <t>Phillip Moore Stone House</t>
  </si>
  <si>
    <t>470 State Route 239, West Portsmouth, OH 45663</t>
  </si>
  <si>
    <t>Washington</t>
  </si>
  <si>
    <t>Clifty Chapel</t>
  </si>
  <si>
    <t>3088 South Old Clifty Road, Bloomfield, IN 47424</t>
  </si>
  <si>
    <t>Jackson</t>
  </si>
  <si>
    <t>IN</t>
  </si>
  <si>
    <t>St Mary of the Rock</t>
  </si>
  <si>
    <t>17440 Saint Marys Road, Batesville, IN 47006</t>
  </si>
  <si>
    <t>Butler</t>
  </si>
  <si>
    <t>Little Cedar Grove Church</t>
  </si>
  <si>
    <t>6102 Little Cedar Road, Brookville, IN 47012</t>
  </si>
  <si>
    <t>Brookville</t>
  </si>
  <si>
    <t>Fredonia Baptist Church</t>
  </si>
  <si>
    <t>7831 Tapps Ridge Road, Vevay, IN 47043</t>
  </si>
  <si>
    <t>Jefferson</t>
  </si>
  <si>
    <t>Olive Branch Church</t>
  </si>
  <si>
    <t>2370 Milton Bear Branch Road, Dillsboro, IN 47018</t>
  </si>
  <si>
    <t>Pike</t>
  </si>
  <si>
    <t>Marble Furnace Church of the Brethren Memorial</t>
  </si>
  <si>
    <t>6713 Louisville Road, Peebles, OH 45660</t>
  </si>
  <si>
    <t>Bratton</t>
  </si>
  <si>
    <t>Bullitsburg Baptist Church</t>
  </si>
  <si>
    <t>2616 Bullittsburg Church Road, Petersburg, KY 41080</t>
  </si>
  <si>
    <t>Petersburg</t>
  </si>
  <si>
    <t>St. John the Baptist Roman Catholic Chjurch</t>
  </si>
  <si>
    <t>1307 Johns Hill Road, Newport, KY 41076</t>
  </si>
  <si>
    <t>Wilder</t>
  </si>
  <si>
    <t>Pisgah Presbyterian Church</t>
  </si>
  <si>
    <t>710 Pisgah Road, Versailles, KY 40383</t>
  </si>
  <si>
    <t>Versailles</t>
  </si>
  <si>
    <t>Doylesville United Methodist Church</t>
  </si>
  <si>
    <t>3420 Doylesville Rd</t>
  </si>
  <si>
    <t>Richmond</t>
  </si>
  <si>
    <t>Richwood Presbyterian Church</t>
  </si>
  <si>
    <t>1070 Richwood Road, Walton, KY 41094</t>
  </si>
  <si>
    <t>Walton</t>
  </si>
  <si>
    <t>Indian Creek Baptist Church</t>
  </si>
  <si>
    <t>123 Kentucky Highway 1771, Cynthiana, KY 41031</t>
  </si>
  <si>
    <t>Cynthiana</t>
  </si>
  <si>
    <t>Goddard White Church</t>
  </si>
  <si>
    <t>32 Covered Bridge Road, Wallingford, KY 41093</t>
  </si>
  <si>
    <t>Wallingford</t>
  </si>
  <si>
    <t>St. Rose Church</t>
  </si>
  <si>
    <t>868 Loretto Road, Springfield, KY 40069</t>
  </si>
  <si>
    <t>Saint Catharine</t>
  </si>
  <si>
    <t>Monte Casino Chapel</t>
  </si>
  <si>
    <t>210 Thomas More Parkway, Crestview Hills, KY 41017</t>
  </si>
  <si>
    <t>Crestview Hills</t>
  </si>
  <si>
    <t>Cannel City Union Church</t>
  </si>
  <si>
    <t>9632 Highway 191, Cannel City, KY 41408</t>
  </si>
  <si>
    <t>Cannel City</t>
  </si>
  <si>
    <t>Mill Creek Baptist Church</t>
  </si>
  <si>
    <t>1200 Jones Street, Radcliff, KY 40160</t>
  </si>
  <si>
    <t>Radcliff</t>
  </si>
  <si>
    <t>Old Union United Methodist Church</t>
  </si>
  <si>
    <t>1186 W County Rd 500 N</t>
  </si>
  <si>
    <t>Orleans</t>
  </si>
  <si>
    <t>Holy Cross Church</t>
  </si>
  <si>
    <t>126 New Haven Road, Loretto, KY 40037</t>
  </si>
  <si>
    <t>Loretto</t>
  </si>
  <si>
    <t>St. Charles Catholic Church</t>
  </si>
  <si>
    <t>675 Highway 327, Lebanon, KY 40033</t>
  </si>
  <si>
    <t>Lebanon</t>
  </si>
  <si>
    <t>St Augustine Church</t>
  </si>
  <si>
    <t>235 South Spalding Avenue, Lebanon, KY 40033</t>
  </si>
  <si>
    <t>St. Vincent de Paul Catholic Church</t>
  </si>
  <si>
    <t>104 Church Street, New Hope, KY 40052</t>
  </si>
  <si>
    <t>New Hope</t>
  </si>
  <si>
    <t>St. Joseph Catholic Church</t>
  </si>
  <si>
    <t>602 Kirby Avenue, Warsaw, KY 41095</t>
  </si>
  <si>
    <t>Warsaw</t>
  </si>
  <si>
    <t>Grant's Creek Baptist Church</t>
  </si>
  <si>
    <t>14685 Lower Grants Creek Road, Rising Sun, IN 47040</t>
  </si>
  <si>
    <t>Posey</t>
  </si>
  <si>
    <t>Antioch Church</t>
  </si>
  <si>
    <t>4249 Highway 421 South, Bedford, KY 40006</t>
  </si>
  <si>
    <t>Bedford</t>
  </si>
  <si>
    <t>Dover Baptist Church</t>
  </si>
  <si>
    <t>7327 Dover Road, Shelbyville, KY 40065</t>
  </si>
  <si>
    <t>Shelbyville</t>
  </si>
  <si>
    <t>Old Salem United Methodist Church</t>
  </si>
  <si>
    <t>7921 Salem Church Road, Charlestown, IN 47111</t>
  </si>
  <si>
    <t>Charlestown</t>
  </si>
  <si>
    <t>Union Grove General Baptist Church</t>
  </si>
  <si>
    <t>350 Shady Grove Road, Princeton, KY 42445</t>
  </si>
  <si>
    <t>Princeton</t>
  </si>
  <si>
    <t>Hawkins Church</t>
  </si>
  <si>
    <t>17385 Bainbridge Road, Cerulean, KY 42215</t>
  </si>
  <si>
    <t>Crofton</t>
  </si>
  <si>
    <t>Antioch Church of Christ</t>
  </si>
  <si>
    <t>3505 Keefer Road, Corinth, KY 41010</t>
  </si>
  <si>
    <t>Corinth</t>
  </si>
  <si>
    <t>Salem Baptist Church</t>
  </si>
  <si>
    <t>1750 Big Twin Creek Road, Worthville, KY 41098</t>
  </si>
  <si>
    <t>Worthville</t>
  </si>
  <si>
    <t>Blanket Creek Baptist Church</t>
  </si>
  <si>
    <t>5080 Broadford Road, Falmouth, KY 41040</t>
  </si>
  <si>
    <t>Falmouth</t>
  </si>
  <si>
    <t>App/Den</t>
  </si>
  <si>
    <t>Bonus Code</t>
  </si>
  <si>
    <t>Seq</t>
  </si>
  <si>
    <t>Duplicate</t>
  </si>
  <si>
    <t>Seq Order</t>
  </si>
  <si>
    <t>Actual Bon</t>
  </si>
  <si>
    <t>RiderSeq</t>
  </si>
  <si>
    <t>RiderBon</t>
  </si>
  <si>
    <t>AZ7</t>
  </si>
  <si>
    <t>BA7</t>
  </si>
  <si>
    <t>BB7</t>
  </si>
  <si>
    <t>BC7</t>
  </si>
  <si>
    <t>BD7</t>
  </si>
  <si>
    <t>AZ8</t>
  </si>
  <si>
    <t>BA8</t>
  </si>
  <si>
    <t>BB8</t>
  </si>
  <si>
    <t>BC8</t>
  </si>
  <si>
    <t>BD8</t>
  </si>
  <si>
    <t>AZ9</t>
  </si>
  <si>
    <t>BA9</t>
  </si>
  <si>
    <t>BB9</t>
  </si>
  <si>
    <t>BC9</t>
  </si>
  <si>
    <t>BD9</t>
  </si>
  <si>
    <t>AZ10</t>
  </si>
  <si>
    <t>BA10</t>
  </si>
  <si>
    <t>BB10</t>
  </si>
  <si>
    <t>BC10</t>
  </si>
  <si>
    <t>BD10</t>
  </si>
  <si>
    <t>AZ11</t>
  </si>
  <si>
    <t>BA11</t>
  </si>
  <si>
    <t>BB11</t>
  </si>
  <si>
    <t>BC11</t>
  </si>
  <si>
    <t>BD11</t>
  </si>
  <si>
    <t>AZ13</t>
  </si>
  <si>
    <t>BA13</t>
  </si>
  <si>
    <t>BB13</t>
  </si>
  <si>
    <t>BC13</t>
  </si>
  <si>
    <t>BD13</t>
  </si>
  <si>
    <t>AZ21</t>
  </si>
  <si>
    <t>BA21</t>
  </si>
  <si>
    <t>BB21</t>
  </si>
  <si>
    <t>BC21</t>
  </si>
  <si>
    <t>BD21</t>
  </si>
  <si>
    <t>AZ22</t>
  </si>
  <si>
    <t>BA22</t>
  </si>
  <si>
    <t>BB22</t>
  </si>
  <si>
    <t>BC22</t>
  </si>
  <si>
    <t>BD22</t>
  </si>
  <si>
    <t>AZ23</t>
  </si>
  <si>
    <t>BA23</t>
  </si>
  <si>
    <t>BB23</t>
  </si>
  <si>
    <t>BC23</t>
  </si>
  <si>
    <t>BD23</t>
  </si>
  <si>
    <t>AZ24</t>
  </si>
  <si>
    <t>BA24</t>
  </si>
  <si>
    <t>BB24</t>
  </si>
  <si>
    <t>BC24</t>
  </si>
  <si>
    <t>BD24</t>
  </si>
  <si>
    <t>AZ25</t>
  </si>
  <si>
    <t>BA25</t>
  </si>
  <si>
    <t>BB25</t>
  </si>
  <si>
    <t>BC25</t>
  </si>
  <si>
    <t>BD25</t>
  </si>
  <si>
    <t>AZ27</t>
  </si>
  <si>
    <t>BA27</t>
  </si>
  <si>
    <t>BB27</t>
  </si>
  <si>
    <t>BC27</t>
  </si>
  <si>
    <t>BD27</t>
  </si>
  <si>
    <t>AZ35</t>
  </si>
  <si>
    <t>BA35</t>
  </si>
  <si>
    <t>BB35</t>
  </si>
  <si>
    <t>BC35</t>
  </si>
  <si>
    <t>BD35</t>
  </si>
  <si>
    <t>AZ36</t>
  </si>
  <si>
    <t>BA36</t>
  </si>
  <si>
    <t>BB36</t>
  </si>
  <si>
    <t>BC36</t>
  </si>
  <si>
    <t>BD36</t>
  </si>
  <si>
    <t>AZ37</t>
  </si>
  <si>
    <t>BA37</t>
  </si>
  <si>
    <t>BB37</t>
  </si>
  <si>
    <t>BC37</t>
  </si>
  <si>
    <t>BD37</t>
  </si>
  <si>
    <t>AZ38</t>
  </si>
  <si>
    <t>BA38</t>
  </si>
  <si>
    <t>BB38</t>
  </si>
  <si>
    <t>BC38</t>
  </si>
  <si>
    <t>BD38</t>
  </si>
  <si>
    <t>AZ39</t>
  </si>
  <si>
    <t>BA39</t>
  </si>
  <si>
    <t>BB39</t>
  </si>
  <si>
    <t>BC39</t>
  </si>
  <si>
    <t>BD39</t>
  </si>
  <si>
    <t>AZ41</t>
  </si>
  <si>
    <t>BA41</t>
  </si>
  <si>
    <t>BB41</t>
  </si>
  <si>
    <t>BC41</t>
  </si>
  <si>
    <t>BD41</t>
  </si>
  <si>
    <t>BF7</t>
  </si>
  <si>
    <t>BF8</t>
  </si>
  <si>
    <t>BF9</t>
  </si>
  <si>
    <t>BF10</t>
  </si>
  <si>
    <t>BF11</t>
  </si>
  <si>
    <t>BF13</t>
  </si>
  <si>
    <t>AX13</t>
  </si>
  <si>
    <t>BF21</t>
  </si>
  <si>
    <t>BF22</t>
  </si>
  <si>
    <t>BF23</t>
  </si>
  <si>
    <t>BF24</t>
  </si>
  <si>
    <t>BF25</t>
  </si>
  <si>
    <t>BF27</t>
  </si>
  <si>
    <t>AX27</t>
  </si>
  <si>
    <t>BF35</t>
  </si>
  <si>
    <t>BF36</t>
  </si>
  <si>
    <t>BF37</t>
  </si>
  <si>
    <t>BF38</t>
  </si>
  <si>
    <t>BF39</t>
  </si>
  <si>
    <t>BF41</t>
  </si>
  <si>
    <t>AX41</t>
  </si>
  <si>
    <t>BH</t>
  </si>
  <si>
    <t>DoD</t>
  </si>
  <si>
    <t>IC</t>
  </si>
  <si>
    <t>Bonuses</t>
  </si>
  <si>
    <t>TOTAL</t>
  </si>
  <si>
    <t>BONUSES</t>
  </si>
  <si>
    <t>TOTAL ALL</t>
  </si>
  <si>
    <t>SEQ</t>
  </si>
  <si>
    <t>CODE</t>
  </si>
  <si>
    <t>NAME</t>
  </si>
  <si>
    <t>A/D</t>
  </si>
  <si>
    <t>PTS</t>
  </si>
  <si>
    <t>DENIAL</t>
  </si>
  <si>
    <t>DUPLICATE</t>
  </si>
  <si>
    <t>Reason</t>
  </si>
  <si>
    <t>XEAT1</t>
  </si>
  <si>
    <t>Meal Bonus</t>
  </si>
  <si>
    <t>BonusCode</t>
  </si>
  <si>
    <t>BonusName</t>
  </si>
  <si>
    <t>Availability</t>
  </si>
  <si>
    <t>Requirement</t>
  </si>
  <si>
    <t>BonusPic</t>
  </si>
  <si>
    <t>BonusLat</t>
  </si>
  <si>
    <t>BonusLong</t>
  </si>
  <si>
    <t>Leg</t>
  </si>
  <si>
    <t>J-List</t>
  </si>
  <si>
    <t>CATEGORY</t>
  </si>
  <si>
    <t>POINTS</t>
  </si>
  <si>
    <t>CloudinaryRefPic</t>
  </si>
  <si>
    <t>CLOCK</t>
  </si>
  <si>
    <t>TIMES</t>
  </si>
  <si>
    <t>SCORING</t>
  </si>
  <si>
    <t>SCORINGcopy</t>
  </si>
  <si>
    <t>9a-5p</t>
  </si>
  <si>
    <t>Daylight Only</t>
  </si>
  <si>
    <t>7a-11p</t>
  </si>
  <si>
    <t>A</t>
  </si>
  <si>
    <t>https://res.cloudinary.com/lone-star-long-riders-heart-of-texas-rally/image/upload/v1785176128/Rally/Dartboard%202026/DB001_qowjbq.jpg</t>
  </si>
  <si>
    <t>https://res.cloudinary.com/lone-star-long-riders-heart-of-texas-rally/image/upload/v1785176128/Rally/Dartboard%202026/DB002_bluwji.jpg</t>
  </si>
  <si>
    <t>https://res.cloudinary.com/lone-star-long-riders-heart-of-texas-rally/image/upload/v1785176134/Rally/Dartboard%202026/DB003_ntiryf.jpg</t>
  </si>
  <si>
    <t>https://res.cloudinary.com/lone-star-long-riders-heart-of-texas-rally/image/upload/v1785176125/Rally/Dartboard%202026/DB004_mvcgdg.jpg</t>
  </si>
  <si>
    <t>https://res.cloudinary.com/lone-star-long-riders-heart-of-texas-rally/image/upload/v1785176126/Rally/Dartboard%202026/DB005_lmjvue.jpg</t>
  </si>
  <si>
    <t>https://res.cloudinary.com/lone-star-long-riders-heart-of-texas-rally/image/upload/v1785176126/Rally/Dartboard%202026/DB006_eruj9i.jpg</t>
  </si>
  <si>
    <t>https://res.cloudinary.com/lone-star-long-riders-heart-of-texas-rally/image/upload/v1785176127/Rally/Dartboard%202026/DB007_lcx2h4.jpg</t>
  </si>
  <si>
    <t>https://res.cloudinary.com/lone-star-long-riders-heart-of-texas-rally/image/upload/v1785176127/Rally/Dartboard%202026/DB008_kugq7h.jpg</t>
  </si>
  <si>
    <t>https://res.cloudinary.com/lone-star-long-riders-heart-of-texas-rally/image/upload/v1785176132/Rally/Dartboard%202026/DB009_ebed43.jpg</t>
  </si>
  <si>
    <t>https://res.cloudinary.com/lone-star-long-riders-heart-of-texas-rally/image/upload/v1785176128/Rally/Dartboard%202026/DB010_ryrnwx.jpg</t>
  </si>
  <si>
    <t>https://res.cloudinary.com/lone-star-long-riders-heart-of-texas-rally/image/upload/v1785176129/Rally/Dartboard%202026/DB011_hmodiw.jpg</t>
  </si>
  <si>
    <t>https://res.cloudinary.com/lone-star-long-riders-heart-of-texas-rally/image/upload/v1785176129/Rally/Dartboard%202026/DB012_opcvb4.jpg</t>
  </si>
  <si>
    <t>https://res.cloudinary.com/lone-star-long-riders-heart-of-texas-rally/image/upload/v1785176130/Rally/Dartboard%202026/DB013_ozeys6.jpg</t>
  </si>
  <si>
    <t>https://res.cloudinary.com/lone-star-long-riders-heart-of-texas-rally/image/upload/v1785176130/Rally/Dartboard%202026/DB014_eiaw32.jpg</t>
  </si>
  <si>
    <t>https://res.cloudinary.com/lone-star-long-riders-heart-of-texas-rally/image/upload/v1785176130/Rally/Dartboard%202026/DB015_va6thq.jpg</t>
  </si>
  <si>
    <t>https://res.cloudinary.com/lone-star-long-riders-heart-of-texas-rally/image/upload/v1785176130/Rally/Dartboard%202026/DB016_meiboc.jpg</t>
  </si>
  <si>
    <t>https://res.cloudinary.com/lone-star-long-riders-heart-of-texas-rally/image/upload/v1785176130/Rally/Dartboard%202026/DB017_cxh0ya.jpg</t>
  </si>
  <si>
    <t>https://res.cloudinary.com/lone-star-long-riders-heart-of-texas-rally/image/upload/v1785176134/Rally/Dartboard%202026/DB018_o4riwn.jpg</t>
  </si>
  <si>
    <t>https://res.cloudinary.com/lone-star-long-riders-heart-of-texas-rally/image/upload/v1785176133/Rally/Dartboard%202026/DB019_alnibu.jpg</t>
  </si>
  <si>
    <t>https://res.cloudinary.com/lone-star-long-riders-heart-of-texas-rally/image/upload/v1785176144/Rally/Dartboard%202026/DB020_uboect.jpg</t>
  </si>
  <si>
    <t>https://res.cloudinary.com/lone-star-long-riders-heart-of-texas-rally/image/upload/v1785176132/Rally/Dartboard%202026/DB021_o92gak.jpg</t>
  </si>
  <si>
    <t>https://res.cloudinary.com/lone-star-long-riders-heart-of-texas-rally/image/upload/v1785176133/Rally/Dartboard%202026/DB022_oin06m.jpg</t>
  </si>
  <si>
    <t>https://res.cloudinary.com/lone-star-long-riders-heart-of-texas-rally/image/upload/v1785176134/Rally/Dartboard%202026/DB023_dehylo.jpg</t>
  </si>
  <si>
    <t>https://res.cloudinary.com/lone-star-long-riders-heart-of-texas-rally/image/upload/v1785176134/Rally/Dartboard%202026/DB024_xzd77e.jpg</t>
  </si>
  <si>
    <t>https://res.cloudinary.com/lone-star-long-riders-heart-of-texas-rally/image/upload/v1785176134/Rally/Dartboard%202026/DB025_qtogpi.jpg</t>
  </si>
  <si>
    <t>https://res.cloudinary.com/lone-star-long-riders-heart-of-texas-rally/image/upload/v1785176137/Rally/Dartboard%202026/DB026_xyzu3z.jpg</t>
  </si>
  <si>
    <t>https://res.cloudinary.com/lone-star-long-riders-heart-of-texas-rally/image/upload/v1785176136/Rally/Dartboard%202026/DB027_vthnwe.jpg</t>
  </si>
  <si>
    <t>https://res.cloudinary.com/lone-star-long-riders-heart-of-texas-rally/image/upload/v1785176142/Rally/Dartboard%202026/DB028_dqm4t4.jpg</t>
  </si>
  <si>
    <t>https://res.cloudinary.com/lone-star-long-riders-heart-of-texas-rally/image/upload/v1785176147/Rally/Dartboard%202026/DB029_ay7c8y.jpg</t>
  </si>
  <si>
    <t>https://res.cloudinary.com/lone-star-long-riders-heart-of-texas-rally/image/upload/v1785176138/Rally/Dartboard%202026/DB030_axur1s.jpg</t>
  </si>
  <si>
    <t>https://res.cloudinary.com/lone-star-long-riders-heart-of-texas-rally/image/upload/v1785176137/Rally/Dartboard%202026/DB031_osnokg.jpg</t>
  </si>
  <si>
    <t>https://res.cloudinary.com/lone-star-long-riders-heart-of-texas-rally/image/upload/v1785176144/Rally/Dartboard%202026/DB032_oy1cmv.jpg</t>
  </si>
  <si>
    <t>https://res.cloudinary.com/lone-star-long-riders-heart-of-texas-rally/image/upload/v1785176144/Rally/Dartboard%202026/DB033_mpjfuj.jpg</t>
  </si>
  <si>
    <t>https://res.cloudinary.com/lone-star-long-riders-heart-of-texas-rally/image/upload/v1785176142/Rally/Dartboard%202026/DB034_sahngf.jpg</t>
  </si>
  <si>
    <t>https://res.cloudinary.com/lone-star-long-riders-heart-of-texas-rally/image/upload/v1785176143/Rally/Dartboard%202026/DB035_eyvtcr.jpg</t>
  </si>
  <si>
    <t>https://res.cloudinary.com/lone-star-long-riders-heart-of-texas-rally/image/upload/v1785176144/Rally/Dartboard%202026/DB036_dpkbej.jpg</t>
  </si>
  <si>
    <t>https://res.cloudinary.com/lone-star-long-riders-heart-of-texas-rally/image/upload/v1785176144/Rally/Dartboard%202026/DB037_ytyjbb.jpg</t>
  </si>
  <si>
    <t>https://res.cloudinary.com/lone-star-long-riders-heart-of-texas-rally/image/upload/v1785176148/Rally/Dartboard%202026/DB038_ypjoco.jpg</t>
  </si>
  <si>
    <t>https://res.cloudinary.com/lone-star-long-riders-heart-of-texas-rally/image/upload/v1785176151/Rally/Dartboard%202026/DB039_qpmicr.jpg</t>
  </si>
  <si>
    <t>https://res.cloudinary.com/lone-star-long-riders-heart-of-texas-rally/image/upload/v1785176146/Rally/Dartboard%202026/DB040_gehv0k.jpg</t>
  </si>
  <si>
    <t>https://res.cloudinary.com/lone-star-long-riders-heart-of-texas-rally/image/upload/v1785176148/Rally/Dartboard%202026/DB041_s3n7mn.jpg</t>
  </si>
  <si>
    <t>https://res.cloudinary.com/lone-star-long-riders-heart-of-texas-rally/image/upload/v1785176148/Rally/Dartboard%202026/DB042_mnrpxu.jpg</t>
  </si>
  <si>
    <t>https://res.cloudinary.com/lone-star-long-riders-heart-of-texas-rally/image/upload/v1785176148/Rally/Dartboard%202026/DB043_hojw59.jpg</t>
  </si>
  <si>
    <t>https://res.cloudinary.com/lone-star-long-riders-heart-of-texas-rally/image/upload/v1785176150/Rally/Dartboard%202026/DB044_lswi91.jpg</t>
  </si>
  <si>
    <t>https://res.cloudinary.com/lone-star-long-riders-heart-of-texas-rally/image/upload/v1785176151/Rally/Dartboard%202026/DB045_mywydu.jpg</t>
  </si>
  <si>
    <t>https://res.cloudinary.com/lone-star-long-riders-heart-of-texas-rally/image/upload/v1785176150/Rally/Dartboard%202026/DB046_mcfdgs.jpg</t>
  </si>
  <si>
    <t>https://res.cloudinary.com/lone-star-long-riders-heart-of-texas-rally/image/upload/v1785176150/Rally/Dartboard%202026/DB047_bagw7e.jpg</t>
  </si>
  <si>
    <t>https://res.cloudinary.com/lone-star-long-riders-heart-of-texas-rally/image/upload/v1785176151/Rally/Dartboard%202026/DB048_qwudry.jpg</t>
  </si>
  <si>
    <t>https://res.cloudinary.com/lone-star-long-riders-heart-of-texas-rally/image/upload/v1785176151/Rally/Dartboard%202026/DB049_jsu2eb.jpg</t>
  </si>
  <si>
    <t>https://res.cloudinary.com/lone-star-long-riders-heart-of-texas-rally/image/upload/v1785176151/Rally/Dartboard%202026/DB050_czonkt.jpg</t>
  </si>
  <si>
    <t>https://res.cloudinary.com/lone-star-long-riders-heart-of-texas-rally/image/upload/v1785176151/Rally/Dartboard%202026/DB051_l61l1y.jpg</t>
  </si>
  <si>
    <t>anytime</t>
  </si>
  <si>
    <t>Take a picture of the historical marker in front of the church.</t>
  </si>
  <si>
    <t>Take a picture of the front of the old meeting house.</t>
  </si>
  <si>
    <t>Take a picture of the historical marker near the entrance.</t>
  </si>
  <si>
    <t>Take a picture of the marker for the old meeting house near the road.  The entrance road is at an incline, so consider how you might stop and get the picture if you need to park and get off the bike.</t>
  </si>
  <si>
    <t>Take a picture of the front of the old church.  This is a back road but still a road.  You may want to take the picture on your bike if possible as there does not appear to be any good parking areas.</t>
  </si>
  <si>
    <t>Take a picture of the front of the chapel and the well house.</t>
  </si>
  <si>
    <t>Take a picture of the historical marker for the log courthouse with the building behind it.</t>
  </si>
  <si>
    <t>Take a picture of the sign for the church cemetery.</t>
  </si>
  <si>
    <t>Take a picture of the church sign.</t>
  </si>
  <si>
    <t>Take a picture of the grotto.</t>
  </si>
  <si>
    <t>Take a picture of the old church with your motorcycle in the picture.</t>
  </si>
  <si>
    <t>Take a picture of the historical marker for the church with the church in the background.</t>
  </si>
  <si>
    <t>Take a picture of the church.</t>
  </si>
  <si>
    <t>Take a picture of the front of the church.</t>
  </si>
  <si>
    <t>Take a picture of the sign for the Rankin House located at the path from the parking lot to the house.</t>
  </si>
  <si>
    <t>Take a picture of the sign for the Phillip Moore Stone House.</t>
  </si>
  <si>
    <t>Take a picture of the small sign which reads "Old Clifty Church."</t>
  </si>
  <si>
    <t>Take a picture of the front of the old church along with its historical marker.</t>
  </si>
  <si>
    <t xml:space="preserve">Take a picture of the church. </t>
  </si>
  <si>
    <t>Take a picture of the historical marker for the church which no longer stands here.</t>
  </si>
  <si>
    <t>Take a picture of the historical marker for the church.</t>
  </si>
  <si>
    <t>Take a picture of the church from across the street.  Have your motorcycle in the picture.</t>
  </si>
  <si>
    <t>Take a picture of the front of the church with your motorcycle in the picture.</t>
  </si>
  <si>
    <t>Take a picture of the stone walkway and statue.</t>
  </si>
  <si>
    <t>Take a picture of the tiny chapel.</t>
  </si>
  <si>
    <t>Take a picture of the side of the church.  It may be overgrown by now, so do your best.</t>
  </si>
  <si>
    <t>Take a picture of the entrance of the church with the church in the background.</t>
  </si>
  <si>
    <t>Take a picture of the statue in the middle of the parking lot with your motorcycle in the picture..</t>
  </si>
  <si>
    <t>Take a picture of the church sign with the building in the background.</t>
  </si>
  <si>
    <t>Take a picture of the front of the Antioch Church.</t>
  </si>
  <si>
    <t>10:30a-12:30p</t>
  </si>
  <si>
    <t>Take a picture of the side of the church as in the picture.</t>
  </si>
  <si>
    <t>SCOREHELPER</t>
  </si>
  <si>
    <t>BONUS CODE</t>
  </si>
  <si>
    <t>BONUS NAME</t>
  </si>
  <si>
    <t>LATITUDE</t>
  </si>
  <si>
    <t>LONGITUDE</t>
  </si>
  <si>
    <t>ADDRESS</t>
  </si>
  <si>
    <t>CITY</t>
  </si>
  <si>
    <t>ST</t>
  </si>
  <si>
    <t>AVAILABILITY</t>
  </si>
  <si>
    <t>REQUIREMENT</t>
  </si>
  <si>
    <t>DESC</t>
  </si>
  <si>
    <t>Go sit down and take a 20 minute meal break.  Use the clock in the scoring app.  Take a picture of your meal with your flag in the picture.  It needs to be a restaurant, not a fast food joint.  We PREFER it's a fun country diner, but with only 20 minutes, some of your are going to do something goofy.  Eat something that is NOT handed to you in a bag, or wrapped up, that you eat in the parking lot or out of your tank bag as your ride down the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</si>
</sst>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8" x14ac:knownFonts="1">
    <font>
      <sz val="11"/>
      <color theme="1"/>
      <name val="Aptos Narrow"/>
      <family val="2"/>
      <scheme val="minor"/>
    </font>
    <font>
      <b/>
      <sz val="11"/>
      <color theme="1"/>
      <name val="Aptos Narrow"/>
      <family val="2"/>
      <scheme val="minor"/>
    </font>
    <font>
      <sz val="8"/>
      <name val="Aptos Narrow"/>
      <family val="2"/>
      <scheme val="minor"/>
    </font>
    <font>
      <b/>
      <sz val="24"/>
      <color theme="1"/>
      <name val="Aptos Narrow"/>
      <family val="2"/>
      <scheme val="minor"/>
    </font>
    <font>
      <b/>
      <sz val="16"/>
      <color theme="1"/>
      <name val="Aptos Narrow"/>
      <family val="2"/>
      <scheme val="minor"/>
    </font>
    <font>
      <b/>
      <sz val="9"/>
      <color theme="1"/>
      <name val="Aptos Narrow"/>
      <family val="2"/>
      <scheme val="minor"/>
    </font>
    <font>
      <b/>
      <sz val="12"/>
      <color theme="1"/>
      <name val="Aptos Narrow"/>
      <family val="2"/>
      <scheme val="minor"/>
    </font>
    <font>
      <sz val="9"/>
      <color theme="1"/>
      <name val="Aptos Narrow"/>
      <family val="2"/>
      <scheme val="minor"/>
    </font>
    <font>
      <sz val="8"/>
      <color theme="1"/>
      <name val="Aptos Narrow"/>
      <family val="2"/>
      <scheme val="minor"/>
    </font>
    <font>
      <b/>
      <sz val="16"/>
      <color theme="0"/>
      <name val="Aptos Narrow"/>
      <family val="2"/>
      <scheme val="minor"/>
    </font>
    <font>
      <sz val="11"/>
      <color theme="0"/>
      <name val="Aptos Narrow"/>
      <family val="2"/>
      <scheme val="minor"/>
    </font>
    <font>
      <b/>
      <sz val="8"/>
      <color theme="1"/>
      <name val="Aptos Narrow"/>
      <family val="2"/>
      <scheme val="minor"/>
    </font>
    <font>
      <sz val="20"/>
      <color theme="1"/>
      <name val="Aptos Narrow"/>
      <family val="2"/>
      <scheme val="minor"/>
    </font>
    <font>
      <b/>
      <sz val="20"/>
      <color theme="1"/>
      <name val="Aptos Narrow"/>
      <family val="2"/>
      <scheme val="minor"/>
    </font>
    <font>
      <sz val="10"/>
      <color theme="1"/>
      <name val="Aptos Narrow"/>
      <family val="2"/>
      <scheme val="minor"/>
    </font>
    <font>
      <sz val="11"/>
      <color theme="0" tint="-0.14999847407452621"/>
      <name val="Aptos Narrow"/>
      <family val="2"/>
      <scheme val="minor"/>
    </font>
    <font>
      <b/>
      <sz val="10"/>
      <color theme="1"/>
      <name val="Aptos Narrow"/>
      <family val="2"/>
      <scheme val="minor"/>
    </font>
    <font>
      <sz val="11"/>
      <color theme="0" tint="-4.9989318521683403E-2"/>
      <name val="Aptos Narrow"/>
      <family val="2"/>
      <scheme val="minor"/>
    </font>
  </fonts>
  <fills count="10">
    <fill>
      <patternFill patternType="none"/>
    </fill>
    <fill>
      <patternFill patternType="gray125"/>
    </fill>
    <fill>
      <patternFill patternType="solid">
        <fgColor theme="1"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1" tint="0.14999847407452621"/>
        <bgColor indexed="64"/>
      </patternFill>
    </fill>
    <fill>
      <patternFill patternType="solid">
        <fgColor rgb="FFFF0000"/>
        <bgColor indexed="64"/>
      </patternFill>
    </fill>
    <fill>
      <patternFill patternType="solid">
        <fgColor theme="9" tint="0.59999389629810485"/>
        <bgColor indexed="64"/>
      </patternFill>
    </fill>
    <fill>
      <patternFill patternType="solid">
        <fgColor theme="5" tint="-0.249977111117893"/>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7">
    <xf numFmtId="0" fontId="0" fillId="0" borderId="0" xfId="0"/>
    <xf numFmtId="0" fontId="0" fillId="0" borderId="0" xfId="0" applyAlignment="1">
      <alignment horizontal="lef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3" fillId="0" borderId="0" xfId="0" applyFont="1" applyAlignment="1">
      <alignment vertical="center"/>
    </xf>
    <xf numFmtId="0" fontId="1" fillId="0" borderId="0" xfId="0" applyFont="1"/>
    <xf numFmtId="0" fontId="1" fillId="0" borderId="0" xfId="0" applyFont="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4" fillId="0" borderId="0" xfId="0" applyFont="1" applyAlignment="1">
      <alignment vertical="center"/>
    </xf>
    <xf numFmtId="0" fontId="0" fillId="0" borderId="0" xfId="0" applyAlignment="1">
      <alignment horizontal="left"/>
    </xf>
    <xf numFmtId="0" fontId="0" fillId="0" borderId="0" xfId="0" applyAlignment="1">
      <alignment horizontal="left" vertical="center"/>
    </xf>
    <xf numFmtId="0" fontId="8" fillId="0" borderId="0" xfId="0" applyFont="1" applyAlignment="1">
      <alignment horizontal="left"/>
    </xf>
    <xf numFmtId="0" fontId="8" fillId="0" borderId="0" xfId="0" applyFont="1"/>
    <xf numFmtId="0" fontId="8" fillId="0" borderId="0" xfId="0" applyFont="1" applyAlignment="1">
      <alignment horizontal="left" vertical="center"/>
    </xf>
    <xf numFmtId="0" fontId="6" fillId="0" borderId="0" xfId="0" applyFont="1" applyAlignment="1">
      <alignment horizontal="center" vertical="center"/>
    </xf>
    <xf numFmtId="0" fontId="5" fillId="0" borderId="0" xfId="0" applyFont="1" applyAlignment="1">
      <alignment horizontal="center" vertical="center"/>
    </xf>
    <xf numFmtId="0" fontId="9" fillId="2" borderId="0" xfId="0" applyFont="1" applyFill="1" applyAlignment="1">
      <alignment horizontal="center" vertical="center"/>
    </xf>
    <xf numFmtId="0" fontId="0" fillId="3" borderId="0" xfId="0" applyFill="1" applyAlignment="1">
      <alignment horizontal="left"/>
    </xf>
    <xf numFmtId="0" fontId="0" fillId="3" borderId="0" xfId="0" applyFill="1" applyAlignment="1">
      <alignment horizontal="left" vertical="center" wrapText="1"/>
    </xf>
    <xf numFmtId="0" fontId="8" fillId="0" borderId="0" xfId="0" applyFont="1" applyAlignment="1">
      <alignment horizontal="center" vertical="center"/>
    </xf>
    <xf numFmtId="0" fontId="6" fillId="0" borderId="1" xfId="0" applyFont="1" applyBorder="1" applyAlignment="1">
      <alignment horizontal="center" vertical="center"/>
    </xf>
    <xf numFmtId="0" fontId="0" fillId="4" borderId="0" xfId="0" applyFill="1"/>
    <xf numFmtId="164" fontId="0" fillId="0" borderId="0" xfId="0" applyNumberFormat="1"/>
    <xf numFmtId="0" fontId="15" fillId="0" borderId="0" xfId="0" applyFont="1"/>
    <xf numFmtId="164" fontId="15" fillId="0" borderId="0" xfId="0" applyNumberFormat="1" applyFont="1"/>
    <xf numFmtId="164" fontId="0" fillId="4" borderId="0" xfId="0" applyNumberFormat="1" applyFill="1"/>
    <xf numFmtId="0" fontId="5" fillId="0" borderId="0" xfId="0" applyFont="1" applyAlignment="1">
      <alignment horizontal="center" vertical="center" wrapText="1"/>
    </xf>
    <xf numFmtId="0" fontId="1" fillId="7" borderId="0" xfId="0" applyFont="1" applyFill="1"/>
    <xf numFmtId="0" fontId="11" fillId="0" borderId="0" xfId="0" applyFont="1" applyAlignment="1">
      <alignment horizontal="center" vertical="center" wrapText="1"/>
    </xf>
    <xf numFmtId="164" fontId="5" fillId="0" borderId="0" xfId="0" applyNumberFormat="1" applyFont="1" applyAlignment="1">
      <alignment horizontal="center" vertical="center" wrapText="1"/>
    </xf>
    <xf numFmtId="164" fontId="16" fillId="7" borderId="0" xfId="0" applyNumberFormat="1" applyFont="1" applyFill="1"/>
    <xf numFmtId="164" fontId="14" fillId="0" borderId="0" xfId="0" applyNumberFormat="1" applyFont="1"/>
    <xf numFmtId="0" fontId="0" fillId="0" borderId="0" xfId="0" applyProtection="1">
      <protection hidden="1"/>
    </xf>
    <xf numFmtId="0" fontId="0" fillId="0" borderId="0" xfId="0" applyAlignment="1" applyProtection="1">
      <alignment horizontal="center"/>
      <protection hidden="1"/>
    </xf>
    <xf numFmtId="0" fontId="0" fillId="6" borderId="0" xfId="0" applyFill="1" applyProtection="1">
      <protection hidden="1"/>
    </xf>
    <xf numFmtId="0" fontId="5" fillId="5" borderId="0" xfId="0" applyFont="1" applyFill="1" applyAlignment="1" applyProtection="1">
      <alignment horizontal="center" vertical="center"/>
      <protection hidden="1"/>
    </xf>
    <xf numFmtId="0" fontId="7" fillId="5" borderId="6" xfId="0" applyFont="1" applyFill="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10"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11" fillId="0" borderId="0" xfId="0" applyFont="1" applyAlignment="1" applyProtection="1">
      <alignment horizontal="center" vertical="center"/>
      <protection hidden="1"/>
    </xf>
    <xf numFmtId="0" fontId="10" fillId="0" borderId="0" xfId="0" applyFont="1" applyProtection="1">
      <protection hidden="1"/>
    </xf>
    <xf numFmtId="0" fontId="0" fillId="5" borderId="9" xfId="0" applyFill="1" applyBorder="1" applyProtection="1">
      <protection hidden="1"/>
    </xf>
    <xf numFmtId="0" fontId="0" fillId="5" borderId="10" xfId="0" applyFill="1" applyBorder="1" applyProtection="1">
      <protection hidden="1"/>
    </xf>
    <xf numFmtId="0" fontId="0" fillId="5" borderId="3" xfId="0" applyFill="1" applyBorder="1" applyProtection="1">
      <protection hidden="1"/>
    </xf>
    <xf numFmtId="0" fontId="0" fillId="5" borderId="5" xfId="0" applyFill="1" applyBorder="1" applyProtection="1">
      <protection hidden="1"/>
    </xf>
    <xf numFmtId="0" fontId="0" fillId="5" borderId="6" xfId="0" applyFill="1" applyBorder="1" applyProtection="1">
      <protection hidden="1"/>
    </xf>
    <xf numFmtId="0" fontId="0" fillId="5" borderId="7" xfId="0" applyFill="1" applyBorder="1" applyProtection="1">
      <protection hidden="1"/>
    </xf>
    <xf numFmtId="0" fontId="0" fillId="5" borderId="8" xfId="0" applyFill="1" applyBorder="1" applyProtection="1">
      <protection hidden="1"/>
    </xf>
    <xf numFmtId="0" fontId="17" fillId="5" borderId="8" xfId="0" applyFont="1" applyFill="1" applyBorder="1" applyProtection="1">
      <protection hidden="1"/>
    </xf>
    <xf numFmtId="0" fontId="4" fillId="0" borderId="0" xfId="0" applyFont="1" applyAlignment="1" applyProtection="1">
      <alignment horizontal="center" vertical="center"/>
      <protection hidden="1"/>
    </xf>
    <xf numFmtId="0" fontId="14" fillId="0" borderId="0" xfId="0" applyFont="1" applyAlignment="1" applyProtection="1">
      <alignment horizontal="center"/>
      <protection hidden="1"/>
    </xf>
    <xf numFmtId="0" fontId="0" fillId="0" borderId="0" xfId="0" applyAlignment="1" applyProtection="1">
      <alignment horizontal="center"/>
      <protection hidden="1"/>
    </xf>
    <xf numFmtId="0" fontId="8" fillId="0" borderId="0" xfId="0" applyFont="1" applyAlignment="1" applyProtection="1">
      <alignment horizontal="left"/>
      <protection hidden="1"/>
    </xf>
    <xf numFmtId="0" fontId="13" fillId="0" borderId="0" xfId="0" applyFont="1" applyAlignment="1" applyProtection="1">
      <alignment horizontal="center" vertical="center"/>
      <protection hidden="1"/>
    </xf>
    <xf numFmtId="0" fontId="0" fillId="8" borderId="0" xfId="0" applyFill="1" applyAlignment="1" applyProtection="1">
      <alignment horizontal="center"/>
      <protection locked="0"/>
    </xf>
    <xf numFmtId="0" fontId="0" fillId="0" borderId="0" xfId="0" applyAlignment="1" applyProtection="1">
      <alignment horizontal="center"/>
      <protection locked="0"/>
    </xf>
    <xf numFmtId="0" fontId="1" fillId="0" borderId="0" xfId="0" applyFont="1" applyAlignment="1" applyProtection="1">
      <alignment horizontal="center"/>
      <protection hidden="1"/>
    </xf>
    <xf numFmtId="0" fontId="12" fillId="0" borderId="0" xfId="0" applyFont="1" applyAlignment="1" applyProtection="1">
      <alignment horizontal="center" vertical="center"/>
      <protection hidden="1"/>
    </xf>
    <xf numFmtId="0" fontId="6" fillId="5" borderId="4" xfId="0" applyFont="1" applyFill="1" applyBorder="1" applyAlignment="1" applyProtection="1">
      <alignment horizontal="center" vertical="center"/>
      <protection hidden="1"/>
    </xf>
    <xf numFmtId="0" fontId="12" fillId="0" borderId="0" xfId="0" applyFont="1" applyAlignment="1" applyProtection="1">
      <alignment horizontal="left" vertical="center"/>
      <protection hidden="1"/>
    </xf>
    <xf numFmtId="0" fontId="6" fillId="9" borderId="0" xfId="0" applyFont="1" applyFill="1" applyAlignment="1" applyProtection="1">
      <alignment horizontal="center" vertical="center"/>
      <protection hidden="1"/>
    </xf>
    <xf numFmtId="0" fontId="5" fillId="0" borderId="0" xfId="0" applyFont="1" applyAlignment="1" applyProtection="1">
      <alignment horizontal="center" vertical="center"/>
      <protection hidden="1"/>
    </xf>
    <xf numFmtId="0" fontId="5" fillId="0" borderId="0" xfId="0" applyFont="1" applyAlignment="1">
      <alignment horizontal="center" wrapText="1"/>
    </xf>
  </cellXfs>
  <cellStyles count="1">
    <cellStyle name="Normal" xfId="0" builtinId="0"/>
  </cellStyles>
  <dxfs count="13">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fgColor rgb="FFFF5353"/>
          <bgColor rgb="FFFF6D6D"/>
        </patternFill>
      </fill>
    </dxf>
  </dxfs>
  <tableStyles count="0" defaultTableStyle="TableStyleMedium2" defaultPivotStyle="PivotStyleLight16"/>
  <colors>
    <mruColors>
      <color rgb="FFFF6D6D"/>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DE2C5-597E-45E1-A6AA-DB62E3A142B8}">
  <sheetPr codeName="Sheet1"/>
  <dimension ref="A1:BU54"/>
  <sheetViews>
    <sheetView tabSelected="1" workbookViewId="0">
      <selection activeCell="C39" sqref="C39:D39"/>
    </sheetView>
  </sheetViews>
  <sheetFormatPr defaultRowHeight="15" x14ac:dyDescent="0.25"/>
  <cols>
    <col min="2" max="2" width="27" customWidth="1"/>
    <col min="3" max="4" width="11.5703125" style="23" customWidth="1"/>
    <col min="5" max="5" width="42.42578125" customWidth="1"/>
    <col min="6" max="6" width="16" customWidth="1"/>
    <col min="7" max="7" width="5" customWidth="1"/>
    <col min="9" max="9" width="12.7109375" customWidth="1"/>
    <col min="10" max="10" width="89.85546875" customWidth="1"/>
    <col min="11" max="23" width="8.7109375" hidden="1" customWidth="1"/>
    <col min="24" max="24" width="26.140625" hidden="1" customWidth="1"/>
    <col min="25" max="30" width="3.5703125" hidden="1" customWidth="1"/>
    <col min="31" max="31" width="10.28515625" hidden="1" customWidth="1"/>
    <col min="32" max="32" width="2" hidden="1" customWidth="1"/>
    <col min="33" max="43" width="2" style="24" hidden="1" customWidth="1"/>
    <col min="44" max="44" width="8.7109375" hidden="1" customWidth="1"/>
    <col min="45" max="45" width="6.140625" hidden="1" customWidth="1"/>
    <col min="46" max="46" width="40.5703125" hidden="1" customWidth="1"/>
    <col min="47" max="47" width="8.7109375" hidden="1" customWidth="1"/>
    <col min="48" max="48" width="44" hidden="1" customWidth="1"/>
    <col min="49" max="67" width="8.7109375" hidden="1" customWidth="1"/>
    <col min="68" max="68" width="0" hidden="1" customWidth="1"/>
    <col min="69" max="69" width="67.42578125" customWidth="1"/>
    <col min="70" max="70" width="12.85546875" customWidth="1"/>
    <col min="71" max="71" width="37.140625" customWidth="1"/>
    <col min="72" max="73" width="11.85546875" customWidth="1"/>
  </cols>
  <sheetData>
    <row r="1" spans="1:73" ht="26.45" customHeight="1" x14ac:dyDescent="0.25">
      <c r="A1" s="27" t="s">
        <v>471</v>
      </c>
      <c r="B1" s="27" t="s">
        <v>472</v>
      </c>
      <c r="C1" s="30" t="s">
        <v>473</v>
      </c>
      <c r="D1" s="30" t="s">
        <v>474</v>
      </c>
      <c r="E1" s="27" t="s">
        <v>475</v>
      </c>
      <c r="F1" s="27" t="s">
        <v>476</v>
      </c>
      <c r="G1" s="27" t="s">
        <v>477</v>
      </c>
      <c r="H1" s="27" t="s">
        <v>376</v>
      </c>
      <c r="I1" s="29" t="s">
        <v>478</v>
      </c>
      <c r="J1" s="29" t="s">
        <v>479</v>
      </c>
      <c r="M1" s="4" t="s">
        <v>51</v>
      </c>
      <c r="W1" t="s">
        <v>366</v>
      </c>
      <c r="X1" t="s">
        <v>367</v>
      </c>
      <c r="Y1" t="s">
        <v>368</v>
      </c>
      <c r="Z1" t="s">
        <v>369</v>
      </c>
      <c r="AA1" t="s">
        <v>370</v>
      </c>
      <c r="AB1" t="s">
        <v>371</v>
      </c>
      <c r="AC1" t="s">
        <v>372</v>
      </c>
      <c r="AH1" s="24" t="s">
        <v>373</v>
      </c>
      <c r="AI1" s="24" t="s">
        <v>374</v>
      </c>
      <c r="AJ1" s="24" t="s">
        <v>375</v>
      </c>
      <c r="AK1" s="24" t="s">
        <v>376</v>
      </c>
      <c r="AL1" s="24" t="s">
        <v>377</v>
      </c>
      <c r="AM1" s="24" t="s">
        <v>378</v>
      </c>
      <c r="AN1" s="24" t="s">
        <v>379</v>
      </c>
      <c r="AO1" s="24" t="s">
        <v>380</v>
      </c>
      <c r="AP1" s="24" t="s">
        <v>381</v>
      </c>
      <c r="BR1" t="s">
        <v>358</v>
      </c>
      <c r="BS1" t="s">
        <v>480</v>
      </c>
      <c r="BT1" t="s">
        <v>473</v>
      </c>
      <c r="BU1" t="s">
        <v>474</v>
      </c>
    </row>
    <row r="2" spans="1:73" ht="18" customHeight="1" x14ac:dyDescent="0.25">
      <c r="A2" s="28" t="s">
        <v>73</v>
      </c>
      <c r="B2" s="28" t="s">
        <v>74</v>
      </c>
      <c r="C2" s="31">
        <v>39.013548</v>
      </c>
      <c r="D2" s="31">
        <v>-84.633156999999997</v>
      </c>
      <c r="E2" s="28" t="s">
        <v>75</v>
      </c>
      <c r="F2" s="28" t="s">
        <v>76</v>
      </c>
      <c r="G2" s="28" t="s">
        <v>77</v>
      </c>
      <c r="H2" s="3"/>
      <c r="U2" t="s">
        <v>0</v>
      </c>
      <c r="W2" t="s">
        <v>0</v>
      </c>
      <c r="X2" t="s">
        <v>78</v>
      </c>
      <c r="Y2" t="s">
        <v>437</v>
      </c>
      <c r="Z2" t="s">
        <v>438</v>
      </c>
      <c r="AB2" s="23">
        <v>38.048865999999997</v>
      </c>
      <c r="AC2" s="23">
        <v>-84.496701000000002</v>
      </c>
      <c r="AD2" t="str">
        <f>ROUND(AB2,6)&amp;", "&amp;ROUND(AC2,6)</f>
        <v>38.048866, -84.496701</v>
      </c>
      <c r="AE2" s="23" t="s">
        <v>79</v>
      </c>
      <c r="AF2" s="23"/>
      <c r="AG2" s="25"/>
      <c r="AI2" s="24">
        <v>1</v>
      </c>
      <c r="AL2" s="24" t="s">
        <v>386</v>
      </c>
      <c r="AR2" s="22" t="str">
        <f>W2</f>
        <v>DB001</v>
      </c>
      <c r="AS2" s="22">
        <f>H3</f>
        <v>130</v>
      </c>
      <c r="AT2" s="22" t="str">
        <f>X2</f>
        <v>Christ Church Episcopal</v>
      </c>
      <c r="AU2" s="22" t="str">
        <f>Y2</f>
        <v>anytime</v>
      </c>
      <c r="AV2" s="26" t="str">
        <f>AE2</f>
        <v>155 Market Street, Lexington, KY 40507</v>
      </c>
      <c r="AW2" s="22" t="str">
        <f>AD2</f>
        <v>38.048866, -84.496701</v>
      </c>
      <c r="AX2" s="22" t="str">
        <f>Z2</f>
        <v>Take a picture of the historical marker in front of the church.</v>
      </c>
      <c r="BR2" t="str">
        <f>A3&amp;" - "&amp;H3</f>
        <v>DB001 - 130</v>
      </c>
      <c r="BS2" t="str">
        <f>B3</f>
        <v>Christ Church Episcopal</v>
      </c>
      <c r="BT2" s="23">
        <f>C3</f>
        <v>38.048865999999997</v>
      </c>
      <c r="BU2" s="23">
        <f>D3</f>
        <v>-84.496701000000002</v>
      </c>
    </row>
    <row r="3" spans="1:73" ht="18" customHeight="1" x14ac:dyDescent="0.25">
      <c r="A3" t="s">
        <v>0</v>
      </c>
      <c r="B3" t="s">
        <v>78</v>
      </c>
      <c r="C3" s="32">
        <v>38.048865999999997</v>
      </c>
      <c r="D3" s="32">
        <v>-84.496701000000002</v>
      </c>
      <c r="E3" t="s">
        <v>79</v>
      </c>
      <c r="F3" t="s">
        <v>80</v>
      </c>
      <c r="G3" t="s">
        <v>77</v>
      </c>
      <c r="H3" s="2">
        <v>130</v>
      </c>
      <c r="I3" t="s">
        <v>437</v>
      </c>
      <c r="J3" t="str">
        <f>Z2</f>
        <v>Take a picture of the historical marker in front of the church.</v>
      </c>
      <c r="M3" s="5" t="s">
        <v>52</v>
      </c>
      <c r="U3" t="s">
        <v>11</v>
      </c>
      <c r="W3" t="s">
        <v>1</v>
      </c>
      <c r="X3" t="s">
        <v>81</v>
      </c>
      <c r="Y3" t="s">
        <v>437</v>
      </c>
      <c r="Z3" t="s">
        <v>438</v>
      </c>
      <c r="AB3" s="23">
        <v>39.084247063130803</v>
      </c>
      <c r="AC3" s="23">
        <v>-84.512652805345496</v>
      </c>
      <c r="AD3" t="str">
        <f t="shared" ref="AD3:AD52" si="0">ROUND(AB3,6)&amp;", "&amp;ROUND(AC3,6)</f>
        <v>39.084247, -84.512653</v>
      </c>
      <c r="AE3" s="23" t="s">
        <v>82</v>
      </c>
      <c r="AF3" s="23"/>
      <c r="AG3" s="25"/>
      <c r="AI3" s="24">
        <v>2</v>
      </c>
      <c r="AL3" s="24" t="s">
        <v>387</v>
      </c>
      <c r="AR3" s="22" t="str">
        <f t="shared" ref="AR3:AR52" si="1">W3</f>
        <v>DB002</v>
      </c>
      <c r="AS3" s="22">
        <f t="shared" ref="AS3:AS52" si="2">H4</f>
        <v>225</v>
      </c>
      <c r="AT3" s="22" t="str">
        <f t="shared" ref="AT3:AT52" si="3">X3</f>
        <v>Mother of God Roman Catholic Church</v>
      </c>
      <c r="AU3" s="22" t="str">
        <f t="shared" ref="AU3:AU52" si="4">Y3</f>
        <v>anytime</v>
      </c>
      <c r="AV3" s="26" t="str">
        <f t="shared" ref="AV3:AV52" si="5">AE3</f>
        <v>119 West 6th Street, Covington, KY 41011</v>
      </c>
      <c r="AW3" s="22" t="str">
        <f t="shared" ref="AW3:AW52" si="6">AD3</f>
        <v>39.084247, -84.512653</v>
      </c>
      <c r="AX3" s="22" t="str">
        <f t="shared" ref="AX3:AX52" si="7">Z3</f>
        <v>Take a picture of the historical marker in front of the church.</v>
      </c>
      <c r="BR3" t="str">
        <f t="shared" ref="BR3:BR52" si="8">A4&amp;" - "&amp;H4</f>
        <v>DB002 - 225</v>
      </c>
      <c r="BS3" t="str">
        <f t="shared" ref="BS3:BS52" si="9">B4</f>
        <v>Mother of God Roman Catholic Church</v>
      </c>
      <c r="BT3" s="23">
        <f t="shared" ref="BT3:BT52" si="10">C4</f>
        <v>39.084247063130803</v>
      </c>
      <c r="BU3" s="23">
        <f t="shared" ref="BU3:BU52" si="11">D4</f>
        <v>-84.512652805345496</v>
      </c>
    </row>
    <row r="4" spans="1:73" ht="18" customHeight="1" x14ac:dyDescent="0.25">
      <c r="A4" t="s">
        <v>1</v>
      </c>
      <c r="B4" t="s">
        <v>81</v>
      </c>
      <c r="C4" s="32">
        <v>39.084247063130803</v>
      </c>
      <c r="D4" s="32">
        <v>-84.512652805345496</v>
      </c>
      <c r="E4" t="s">
        <v>82</v>
      </c>
      <c r="F4" t="s">
        <v>83</v>
      </c>
      <c r="G4" t="s">
        <v>77</v>
      </c>
      <c r="H4" s="2">
        <v>225</v>
      </c>
      <c r="I4" t="s">
        <v>437</v>
      </c>
      <c r="J4" t="str">
        <f t="shared" ref="J4:J54" si="12">Z3</f>
        <v>Take a picture of the historical marker in front of the church.</v>
      </c>
      <c r="U4" t="s">
        <v>2</v>
      </c>
      <c r="W4" t="s">
        <v>2</v>
      </c>
      <c r="X4" t="s">
        <v>84</v>
      </c>
      <c r="Y4" t="s">
        <v>382</v>
      </c>
      <c r="Z4" t="s">
        <v>439</v>
      </c>
      <c r="AB4" s="23">
        <v>36.677583275794497</v>
      </c>
      <c r="AC4" s="23">
        <v>-85.707503097781597</v>
      </c>
      <c r="AD4" t="str">
        <f t="shared" si="0"/>
        <v>36.677583, -85.707503</v>
      </c>
      <c r="AE4" s="23" t="s">
        <v>85</v>
      </c>
      <c r="AF4" s="23"/>
      <c r="AG4" s="25"/>
      <c r="AI4" s="24">
        <v>3</v>
      </c>
      <c r="AL4" s="24" t="s">
        <v>388</v>
      </c>
      <c r="AR4" s="22" t="str">
        <f t="shared" si="1"/>
        <v>DB003</v>
      </c>
      <c r="AS4" s="22">
        <f t="shared" si="2"/>
        <v>353</v>
      </c>
      <c r="AT4" s="22" t="str">
        <f t="shared" si="3"/>
        <v>Old Mulkey Meetinghouse State Historic Site</v>
      </c>
      <c r="AU4" s="22" t="str">
        <f t="shared" si="4"/>
        <v>9a-5p</v>
      </c>
      <c r="AV4" s="26" t="str">
        <f t="shared" si="5"/>
        <v>38 Old Mulkey Park Road, Tompkinsville, KY 42167</v>
      </c>
      <c r="AW4" s="22" t="str">
        <f t="shared" si="6"/>
        <v>36.677583, -85.707503</v>
      </c>
      <c r="AX4" s="22" t="str">
        <f t="shared" si="7"/>
        <v>Take a picture of the front of the old meeting house.</v>
      </c>
      <c r="BR4" t="str">
        <f t="shared" si="8"/>
        <v>DB003 - 353</v>
      </c>
      <c r="BS4" t="str">
        <f t="shared" si="9"/>
        <v>Old Mulkey Meetinghouse State Historic Site</v>
      </c>
      <c r="BT4" s="23">
        <f t="shared" si="10"/>
        <v>36.677583275794497</v>
      </c>
      <c r="BU4" s="23">
        <f t="shared" si="11"/>
        <v>-85.707503097781597</v>
      </c>
    </row>
    <row r="5" spans="1:73" ht="18" customHeight="1" x14ac:dyDescent="0.25">
      <c r="A5" t="s">
        <v>2</v>
      </c>
      <c r="B5" t="s">
        <v>84</v>
      </c>
      <c r="C5" s="32">
        <v>36.677583275794497</v>
      </c>
      <c r="D5" s="32">
        <v>-85.707503097781597</v>
      </c>
      <c r="E5" t="s">
        <v>85</v>
      </c>
      <c r="F5" t="s">
        <v>86</v>
      </c>
      <c r="G5" t="s">
        <v>77</v>
      </c>
      <c r="H5" s="2">
        <v>353</v>
      </c>
      <c r="I5" t="s">
        <v>382</v>
      </c>
      <c r="J5" t="str">
        <f t="shared" si="12"/>
        <v>Take a picture of the front of the old meeting house.</v>
      </c>
      <c r="M5" s="6" t="s">
        <v>53</v>
      </c>
      <c r="N5" s="6" t="s">
        <v>54</v>
      </c>
      <c r="O5" s="6" t="s">
        <v>55</v>
      </c>
      <c r="P5" s="6" t="s">
        <v>56</v>
      </c>
      <c r="Q5" s="6" t="s">
        <v>57</v>
      </c>
      <c r="U5" t="s">
        <v>13</v>
      </c>
      <c r="W5" t="s">
        <v>3</v>
      </c>
      <c r="X5" t="s">
        <v>87</v>
      </c>
      <c r="Y5" t="s">
        <v>382</v>
      </c>
      <c r="Z5" t="s">
        <v>440</v>
      </c>
      <c r="AB5">
        <v>38.211247999999998</v>
      </c>
      <c r="AC5">
        <v>-84.118906999999993</v>
      </c>
      <c r="AD5" t="str">
        <f t="shared" si="0"/>
        <v>38.211248, -84.118907</v>
      </c>
      <c r="AE5" t="s">
        <v>88</v>
      </c>
      <c r="AI5" s="24">
        <v>4</v>
      </c>
      <c r="AL5" s="24" t="s">
        <v>389</v>
      </c>
      <c r="AR5" s="22" t="str">
        <f t="shared" si="1"/>
        <v>DB004</v>
      </c>
      <c r="AS5" s="22">
        <f t="shared" si="2"/>
        <v>320</v>
      </c>
      <c r="AT5" s="22" t="str">
        <f t="shared" si="3"/>
        <v>Cane Ridge Meeting House</v>
      </c>
      <c r="AU5" s="22" t="str">
        <f t="shared" si="4"/>
        <v>9a-5p</v>
      </c>
      <c r="AV5" s="26" t="str">
        <f t="shared" si="5"/>
        <v>1655 Cane Ridge Road, Paris, KY 40361</v>
      </c>
      <c r="AW5" s="22" t="str">
        <f t="shared" si="6"/>
        <v>38.211248, -84.118907</v>
      </c>
      <c r="AX5" s="22" t="str">
        <f t="shared" si="7"/>
        <v>Take a picture of the historical marker near the entrance.</v>
      </c>
      <c r="BR5" t="str">
        <f t="shared" si="8"/>
        <v>DB004 - 320</v>
      </c>
      <c r="BS5" t="str">
        <f t="shared" si="9"/>
        <v>Cane Ridge Meeting House</v>
      </c>
      <c r="BT5" s="23">
        <f t="shared" si="10"/>
        <v>38.211247999999998</v>
      </c>
      <c r="BU5" s="23">
        <f t="shared" si="11"/>
        <v>-84.118906999999993</v>
      </c>
    </row>
    <row r="6" spans="1:73" ht="18" customHeight="1" x14ac:dyDescent="0.25">
      <c r="A6" t="s">
        <v>3</v>
      </c>
      <c r="B6" t="s">
        <v>87</v>
      </c>
      <c r="C6" s="32">
        <v>38.211247999999998</v>
      </c>
      <c r="D6" s="32">
        <v>-84.118906999999993</v>
      </c>
      <c r="E6" t="s">
        <v>88</v>
      </c>
      <c r="F6" t="s">
        <v>89</v>
      </c>
      <c r="G6" t="s">
        <v>77</v>
      </c>
      <c r="H6" s="2">
        <v>320</v>
      </c>
      <c r="I6" t="s">
        <v>382</v>
      </c>
      <c r="J6" t="str">
        <f t="shared" si="12"/>
        <v>Take a picture of the historical marker near the entrance.</v>
      </c>
      <c r="M6" s="7" t="s">
        <v>1</v>
      </c>
      <c r="N6" s="7" t="s">
        <v>11</v>
      </c>
      <c r="O6" s="7" t="s">
        <v>25</v>
      </c>
      <c r="P6" s="7" t="s">
        <v>24</v>
      </c>
      <c r="Q6" s="7" t="s">
        <v>27</v>
      </c>
      <c r="R6" cm="1">
        <f t="array" ref="R6">IF(SUM(--((M6:Q6="FREE")+(COUNTIF($U$2:$U$100,M6:Q6)&gt;0)&gt;0))=5,1000,0)</f>
        <v>1000</v>
      </c>
      <c r="U6" t="s">
        <v>4</v>
      </c>
      <c r="W6" t="s">
        <v>4</v>
      </c>
      <c r="X6" t="s">
        <v>90</v>
      </c>
      <c r="Y6" t="s">
        <v>437</v>
      </c>
      <c r="Z6" t="s">
        <v>441</v>
      </c>
      <c r="AB6" s="23">
        <v>37.724782893047099</v>
      </c>
      <c r="AC6" s="23">
        <v>-84.862941862873598</v>
      </c>
      <c r="AD6" t="str">
        <f t="shared" si="0"/>
        <v>37.724783, -84.862942</v>
      </c>
      <c r="AE6" s="23" t="s">
        <v>91</v>
      </c>
      <c r="AF6" s="23"/>
      <c r="AG6" s="25"/>
      <c r="AI6" s="24">
        <v>5</v>
      </c>
      <c r="AL6" s="24" t="s">
        <v>390</v>
      </c>
      <c r="AR6" s="22" t="str">
        <f t="shared" si="1"/>
        <v>DB005</v>
      </c>
      <c r="AS6" s="22">
        <f t="shared" si="2"/>
        <v>425</v>
      </c>
      <c r="AT6" s="22" t="str">
        <f t="shared" si="3"/>
        <v>Old Mud Meeting House</v>
      </c>
      <c r="AU6" s="22" t="str">
        <f t="shared" si="4"/>
        <v>anytime</v>
      </c>
      <c r="AV6" s="26" t="str">
        <f t="shared" si="5"/>
        <v>730 Dry Branch Road, Harrodsburg, KY 40330</v>
      </c>
      <c r="AW6" s="22" t="str">
        <f t="shared" si="6"/>
        <v>37.724783, -84.862942</v>
      </c>
      <c r="AX6" s="22" t="str">
        <f t="shared" si="7"/>
        <v>Take a picture of the marker for the old meeting house near the road.  The entrance road is at an incline, so consider how you might stop and get the picture if you need to park and get off the bike.</v>
      </c>
      <c r="BR6" t="str">
        <f t="shared" si="8"/>
        <v>DB005 - 425</v>
      </c>
      <c r="BS6" t="str">
        <f t="shared" si="9"/>
        <v>Old Mud Meeting House</v>
      </c>
      <c r="BT6" s="23">
        <f t="shared" si="10"/>
        <v>37.724782893047099</v>
      </c>
      <c r="BU6" s="23">
        <f t="shared" si="11"/>
        <v>-84.862941862873598</v>
      </c>
    </row>
    <row r="7" spans="1:73" ht="18" customHeight="1" x14ac:dyDescent="0.25">
      <c r="A7" t="s">
        <v>4</v>
      </c>
      <c r="B7" t="s">
        <v>90</v>
      </c>
      <c r="C7" s="32">
        <v>37.724782893047099</v>
      </c>
      <c r="D7" s="32">
        <v>-84.862941862873598</v>
      </c>
      <c r="E7" t="s">
        <v>91</v>
      </c>
      <c r="F7" t="s">
        <v>92</v>
      </c>
      <c r="G7" t="s">
        <v>77</v>
      </c>
      <c r="H7" s="2">
        <v>425</v>
      </c>
      <c r="I7" t="s">
        <v>437</v>
      </c>
      <c r="J7" t="str">
        <f t="shared" si="12"/>
        <v>Take a picture of the marker for the old meeting house near the road.  The entrance road is at an incline, so consider how you might stop and get the picture if you need to park and get off the bike.</v>
      </c>
      <c r="M7" s="7" t="s">
        <v>36</v>
      </c>
      <c r="N7" s="7" t="s">
        <v>49</v>
      </c>
      <c r="O7" s="7" t="s">
        <v>50</v>
      </c>
      <c r="P7" s="7" t="s">
        <v>46</v>
      </c>
      <c r="Q7" s="7" t="s">
        <v>47</v>
      </c>
      <c r="R7" cm="1">
        <f t="array" ref="R7">IF(SUM(--((M7:Q7="FREE")+(COUNTIF($U$2:$U$100,M7:Q7)&gt;0)&gt;0))=5,1000,0)</f>
        <v>1000</v>
      </c>
      <c r="U7" t="s">
        <v>41</v>
      </c>
      <c r="W7" t="s">
        <v>5</v>
      </c>
      <c r="X7" t="s">
        <v>93</v>
      </c>
      <c r="Y7" t="s">
        <v>437</v>
      </c>
      <c r="Z7" t="s">
        <v>442</v>
      </c>
      <c r="AB7" s="23">
        <v>37.668137343183297</v>
      </c>
      <c r="AC7" s="23">
        <v>-84.724405298353005</v>
      </c>
      <c r="AD7" t="str">
        <f t="shared" si="0"/>
        <v>37.668137, -84.724405</v>
      </c>
      <c r="AE7" s="23" t="s">
        <v>94</v>
      </c>
      <c r="AF7" s="23"/>
      <c r="AG7" s="25"/>
      <c r="AI7" s="24">
        <v>6</v>
      </c>
      <c r="AL7" s="24" t="s">
        <v>391</v>
      </c>
      <c r="AR7" s="22" t="str">
        <f t="shared" si="1"/>
        <v>DB006</v>
      </c>
      <c r="AS7" s="22">
        <f t="shared" si="2"/>
        <v>255</v>
      </c>
      <c r="AT7" s="22" t="str">
        <f t="shared" si="3"/>
        <v>Stony Point Baptist Church</v>
      </c>
      <c r="AU7" s="22" t="str">
        <f t="shared" si="4"/>
        <v>anytime</v>
      </c>
      <c r="AV7" s="26" t="str">
        <f t="shared" si="5"/>
        <v>51 Stony Point Road, Danville, KY 40422</v>
      </c>
      <c r="AW7" s="22" t="str">
        <f t="shared" si="6"/>
        <v>37.668137, -84.724405</v>
      </c>
      <c r="AX7" s="22" t="str">
        <f t="shared" si="7"/>
        <v>Take a picture of the front of the old church.  This is a back road but still a road.  You may want to take the picture on your bike if possible as there does not appear to be any good parking areas.</v>
      </c>
      <c r="BR7" t="str">
        <f t="shared" si="8"/>
        <v>DB006 - 255</v>
      </c>
      <c r="BS7" t="str">
        <f t="shared" si="9"/>
        <v>Stony Point Baptist Church</v>
      </c>
      <c r="BT7" s="23">
        <f t="shared" si="10"/>
        <v>37.668137343183297</v>
      </c>
      <c r="BU7" s="23">
        <f t="shared" si="11"/>
        <v>-84.724405298353005</v>
      </c>
    </row>
    <row r="8" spans="1:73" ht="18" customHeight="1" x14ac:dyDescent="0.25">
      <c r="A8" t="s">
        <v>5</v>
      </c>
      <c r="B8" t="s">
        <v>93</v>
      </c>
      <c r="C8" s="32">
        <v>37.668137343183297</v>
      </c>
      <c r="D8" s="32">
        <v>-84.724405298353005</v>
      </c>
      <c r="E8" t="s">
        <v>94</v>
      </c>
      <c r="F8" t="s">
        <v>95</v>
      </c>
      <c r="G8" t="s">
        <v>77</v>
      </c>
      <c r="H8" s="2">
        <v>255</v>
      </c>
      <c r="I8" t="s">
        <v>437</v>
      </c>
      <c r="J8" t="str">
        <f t="shared" si="12"/>
        <v>Take a picture of the front of the old church.  This is a back road but still a road.  You may want to take the picture on your bike if possible as there does not appear to be any good parking areas.</v>
      </c>
      <c r="M8" s="7" t="s">
        <v>26</v>
      </c>
      <c r="N8" s="7" t="s">
        <v>14</v>
      </c>
      <c r="O8" s="8" t="s">
        <v>58</v>
      </c>
      <c r="P8" s="7" t="s">
        <v>28</v>
      </c>
      <c r="Q8" s="7" t="s">
        <v>43</v>
      </c>
      <c r="R8" cm="1">
        <f t="array" ref="R8">IF(SUM(--((M8:Q8="FREE")+(COUNTIF($U$2:$U$100,M8:Q8)&gt;0)&gt;0))=5,1000,0)</f>
        <v>0</v>
      </c>
      <c r="U8" t="s">
        <v>6</v>
      </c>
      <c r="W8" t="s">
        <v>6</v>
      </c>
      <c r="X8" t="s">
        <v>96</v>
      </c>
      <c r="Y8" t="s">
        <v>383</v>
      </c>
      <c r="Z8" t="s">
        <v>443</v>
      </c>
      <c r="AB8" s="23">
        <v>38.396598566193298</v>
      </c>
      <c r="AC8" s="23">
        <v>-83.951877189235503</v>
      </c>
      <c r="AD8" t="str">
        <f t="shared" si="0"/>
        <v>38.396599, -83.951877</v>
      </c>
      <c r="AE8" s="23" t="s">
        <v>97</v>
      </c>
      <c r="AF8" s="23"/>
      <c r="AG8" s="25"/>
      <c r="AI8" s="24">
        <v>7</v>
      </c>
      <c r="AL8" s="24" t="s">
        <v>392</v>
      </c>
      <c r="AR8" s="22" t="str">
        <f t="shared" si="1"/>
        <v>DB007</v>
      </c>
      <c r="AS8" s="22">
        <f t="shared" si="2"/>
        <v>75</v>
      </c>
      <c r="AT8" s="22" t="str">
        <f t="shared" si="3"/>
        <v>Abners Mill Fellowship Chapel</v>
      </c>
      <c r="AU8" s="22" t="str">
        <f t="shared" si="4"/>
        <v>Daylight Only</v>
      </c>
      <c r="AV8" s="26" t="str">
        <f t="shared" si="5"/>
        <v>2350 Abners Mill Road, Ewing, KY 41039</v>
      </c>
      <c r="AW8" s="22" t="str">
        <f t="shared" si="6"/>
        <v>38.396599, -83.951877</v>
      </c>
      <c r="AX8" s="22" t="str">
        <f t="shared" si="7"/>
        <v>Take a picture of the front of the chapel and the well house.</v>
      </c>
      <c r="BR8" t="str">
        <f t="shared" si="8"/>
        <v>DB007 - 75</v>
      </c>
      <c r="BS8" t="str">
        <f t="shared" si="9"/>
        <v>Abners Mill Fellowship Chapel</v>
      </c>
      <c r="BT8" s="23">
        <f t="shared" si="10"/>
        <v>38.396598566193298</v>
      </c>
      <c r="BU8" s="23">
        <f t="shared" si="11"/>
        <v>-83.951877189235503</v>
      </c>
    </row>
    <row r="9" spans="1:73" ht="18" customHeight="1" x14ac:dyDescent="0.25">
      <c r="A9" t="s">
        <v>6</v>
      </c>
      <c r="B9" t="s">
        <v>96</v>
      </c>
      <c r="C9" s="32">
        <v>38.396598566193298</v>
      </c>
      <c r="D9" s="32">
        <v>-83.951877189235503</v>
      </c>
      <c r="E9" t="s">
        <v>97</v>
      </c>
      <c r="F9" t="s">
        <v>98</v>
      </c>
      <c r="G9" t="s">
        <v>77</v>
      </c>
      <c r="H9" s="2">
        <v>75</v>
      </c>
      <c r="I9" t="s">
        <v>383</v>
      </c>
      <c r="J9" t="str">
        <f t="shared" si="12"/>
        <v>Take a picture of the front of the chapel and the well house.</v>
      </c>
      <c r="M9" s="7" t="s">
        <v>0</v>
      </c>
      <c r="N9" s="7" t="s">
        <v>3</v>
      </c>
      <c r="O9" s="7" t="s">
        <v>42</v>
      </c>
      <c r="P9" s="7" t="s">
        <v>4</v>
      </c>
      <c r="Q9" s="7" t="s">
        <v>5</v>
      </c>
      <c r="R9" cm="1">
        <f t="array" ref="R9">IF(SUM(--((M9:Q9="FREE")+(COUNTIF($U$2:$U$100,M9:Q9)&gt;0)&gt;0))=5,1000,0)</f>
        <v>0</v>
      </c>
      <c r="U9" t="s">
        <v>16</v>
      </c>
      <c r="W9" t="s">
        <v>7</v>
      </c>
      <c r="X9" t="s">
        <v>99</v>
      </c>
      <c r="Y9" t="s">
        <v>383</v>
      </c>
      <c r="Z9" t="s">
        <v>469</v>
      </c>
      <c r="AB9" s="23">
        <v>37.347657610816398</v>
      </c>
      <c r="AC9" s="23">
        <v>-83.475929774995805</v>
      </c>
      <c r="AD9" t="str">
        <f t="shared" si="0"/>
        <v>37.347658, -83.47593</v>
      </c>
      <c r="AE9" s="23" t="s">
        <v>100</v>
      </c>
      <c r="AF9" s="23"/>
      <c r="AG9" s="25"/>
      <c r="AI9" s="24">
        <v>8</v>
      </c>
      <c r="AL9" s="24" t="s">
        <v>393</v>
      </c>
      <c r="AR9" s="22" t="str">
        <f t="shared" si="1"/>
        <v>DB008</v>
      </c>
      <c r="AS9" s="22">
        <f t="shared" si="2"/>
        <v>225</v>
      </c>
      <c r="AT9" s="22" t="str">
        <f t="shared" si="3"/>
        <v>Buckhorn Log Cathedral</v>
      </c>
      <c r="AU9" s="22" t="str">
        <f t="shared" si="4"/>
        <v>Daylight Only</v>
      </c>
      <c r="AV9" s="26" t="str">
        <f t="shared" si="5"/>
        <v>300 Buckhorn Lane, Buckhorn, KY 41721</v>
      </c>
      <c r="AW9" s="22" t="str">
        <f t="shared" si="6"/>
        <v>37.347658, -83.47593</v>
      </c>
      <c r="AX9" s="22" t="str">
        <f t="shared" si="7"/>
        <v>Take a picture of the side of the church as in the picture.</v>
      </c>
      <c r="BR9" t="str">
        <f t="shared" si="8"/>
        <v>DB008 - 225</v>
      </c>
      <c r="BS9" t="str">
        <f t="shared" si="9"/>
        <v>Buckhorn Log Cathedral</v>
      </c>
      <c r="BT9" s="23">
        <f t="shared" si="10"/>
        <v>37.347657610816398</v>
      </c>
      <c r="BU9" s="23">
        <f t="shared" si="11"/>
        <v>-83.475929774995805</v>
      </c>
    </row>
    <row r="10" spans="1:73" ht="18" customHeight="1" x14ac:dyDescent="0.25">
      <c r="A10" t="s">
        <v>7</v>
      </c>
      <c r="B10" t="s">
        <v>99</v>
      </c>
      <c r="C10" s="32">
        <v>37.347657610816398</v>
      </c>
      <c r="D10" s="32">
        <v>-83.475929774995805</v>
      </c>
      <c r="E10" t="s">
        <v>100</v>
      </c>
      <c r="F10" t="s">
        <v>101</v>
      </c>
      <c r="G10" t="s">
        <v>77</v>
      </c>
      <c r="H10" s="2">
        <v>225</v>
      </c>
      <c r="I10" t="s">
        <v>383</v>
      </c>
      <c r="J10" t="str">
        <f t="shared" si="12"/>
        <v>Take a picture of the side of the church as in the picture.</v>
      </c>
      <c r="M10" s="7" t="s">
        <v>15</v>
      </c>
      <c r="N10" s="7" t="s">
        <v>16</v>
      </c>
      <c r="O10" s="7" t="s">
        <v>23</v>
      </c>
      <c r="P10" s="7" t="s">
        <v>41</v>
      </c>
      <c r="Q10" s="7" t="s">
        <v>17</v>
      </c>
      <c r="R10" cm="1">
        <f t="array" ref="R10">IF(SUM(--((M10:Q10="FREE")+(COUNTIF($U$2:$U$100,M10:Q10)&gt;0)&gt;0))=5,1000,0)</f>
        <v>0</v>
      </c>
      <c r="U10" t="s">
        <v>8</v>
      </c>
      <c r="W10" t="s">
        <v>8</v>
      </c>
      <c r="X10" t="s">
        <v>102</v>
      </c>
      <c r="Y10" t="s">
        <v>382</v>
      </c>
      <c r="Z10" t="s">
        <v>444</v>
      </c>
      <c r="AB10" s="23">
        <v>37.645014260918401</v>
      </c>
      <c r="AC10" s="23">
        <v>-84.770231824861796</v>
      </c>
      <c r="AD10" t="str">
        <f t="shared" si="0"/>
        <v>37.645014, -84.770232</v>
      </c>
      <c r="AE10" s="23" t="s">
        <v>103</v>
      </c>
      <c r="AF10" s="23"/>
      <c r="AG10" s="25"/>
      <c r="AI10" s="24">
        <v>9</v>
      </c>
      <c r="AL10" s="24" t="s">
        <v>394</v>
      </c>
      <c r="AR10" s="22" t="str">
        <f t="shared" si="1"/>
        <v>DB009</v>
      </c>
      <c r="AS10" s="22">
        <f t="shared" si="2"/>
        <v>70</v>
      </c>
      <c r="AT10" s="22" t="str">
        <f t="shared" si="3"/>
        <v>Log Courthouse</v>
      </c>
      <c r="AU10" s="22" t="str">
        <f t="shared" si="4"/>
        <v>9a-5p</v>
      </c>
      <c r="AV10" s="26" t="str">
        <f t="shared" si="5"/>
        <v>105 East Walnut Street, Danville, KY 40422</v>
      </c>
      <c r="AW10" s="22" t="str">
        <f t="shared" si="6"/>
        <v>37.645014, -84.770232</v>
      </c>
      <c r="AX10" s="22" t="str">
        <f t="shared" si="7"/>
        <v>Take a picture of the historical marker for the log courthouse with the building behind it.</v>
      </c>
      <c r="BR10" t="str">
        <f t="shared" si="8"/>
        <v>DB009 - 70</v>
      </c>
      <c r="BS10" t="str">
        <f t="shared" si="9"/>
        <v>Log Courthouse</v>
      </c>
      <c r="BT10" s="23">
        <f t="shared" si="10"/>
        <v>37.645014260918401</v>
      </c>
      <c r="BU10" s="23">
        <f t="shared" si="11"/>
        <v>-84.770231824861796</v>
      </c>
    </row>
    <row r="11" spans="1:73" ht="18" customHeight="1" x14ac:dyDescent="0.25">
      <c r="A11" t="s">
        <v>8</v>
      </c>
      <c r="B11" t="s">
        <v>102</v>
      </c>
      <c r="C11" s="32">
        <v>37.645014260918401</v>
      </c>
      <c r="D11" s="32">
        <v>-84.770231824861796</v>
      </c>
      <c r="E11" t="s">
        <v>103</v>
      </c>
      <c r="F11" t="s">
        <v>95</v>
      </c>
      <c r="G11" t="s">
        <v>77</v>
      </c>
      <c r="H11" s="2">
        <v>70</v>
      </c>
      <c r="I11" t="s">
        <v>382</v>
      </c>
      <c r="J11" t="str">
        <f t="shared" si="12"/>
        <v>Take a picture of the historical marker for the log courthouse with the building behind it.</v>
      </c>
      <c r="L11" cm="1">
        <f t="array" ref="L11">IF(SUM(--((CHOOSE({1,2,3,4,5},Q6,P7,O8,N9,M10)="FREE")+(COUNTIF($U$2:$U$100,CHOOSE({1,2,3,4,5},Q6,P7,O8,N9,M10))&gt;0)&gt;0))=5,1000,0)</f>
        <v>0</v>
      </c>
      <c r="M11" cm="1">
        <f t="array" ref="M11">IF(SUM(--((M6:M10="FREE")+(COUNTIF($U$2:$U$100,M6:M10)&gt;0)&gt;0))=5,1000,0)</f>
        <v>0</v>
      </c>
      <c r="N11" cm="1">
        <f t="array" ref="N11">IF(SUM(--((N6:N10="FREE")+(COUNTIF($U$2:$U$100,N6:N10)&gt;0)&gt;0))=5,1000,0)</f>
        <v>0</v>
      </c>
      <c r="O11" cm="1">
        <f t="array" ref="O11">IF(SUM(--((O6:O10="FREE")+(COUNTIF($U$2:$U$100,O6:O10)&gt;0)&gt;0))=5,1000,0)</f>
        <v>1000</v>
      </c>
      <c r="P11" cm="1">
        <f t="array" ref="P11">IF(SUM(--((P6:P10="FREE")+(COUNTIF($U$2:$U$100,P6:P10)&gt;0)&gt;0))=5,1000,0)</f>
        <v>1000</v>
      </c>
      <c r="Q11" cm="1">
        <f t="array" ref="Q11">IF(SUM(--((Q6:Q10="FREE")+(COUNTIF($U$2:$U$100,Q6:Q10)&gt;0)&gt;0))=5,1000,0)</f>
        <v>0</v>
      </c>
      <c r="R11" cm="1">
        <f t="array" ref="R11">IF(SUM(--((CHOOSE({1,2,3,4,5},M6,N7,O8,P9,Q10)="FREE")+(COUNTIF($U$2:$U$100,CHOOSE({1,2,3,4,5},M6,N7,O8,P9,Q10))&gt;0)&gt;0))=5,1000,0)</f>
        <v>1000</v>
      </c>
      <c r="U11" t="s">
        <v>18</v>
      </c>
      <c r="W11" t="s">
        <v>9</v>
      </c>
      <c r="X11" t="s">
        <v>104</v>
      </c>
      <c r="Y11" t="s">
        <v>437</v>
      </c>
      <c r="Z11" t="s">
        <v>445</v>
      </c>
      <c r="AB11" s="23">
        <v>37.963303829180603</v>
      </c>
      <c r="AC11" s="23">
        <v>-84.875164839906901</v>
      </c>
      <c r="AD11" t="str">
        <f t="shared" si="0"/>
        <v>37.963304, -84.875165</v>
      </c>
      <c r="AE11" s="23" t="s">
        <v>105</v>
      </c>
      <c r="AF11" s="23"/>
      <c r="AG11" s="25"/>
      <c r="AI11" s="24">
        <v>10</v>
      </c>
      <c r="AL11" s="24" t="s">
        <v>395</v>
      </c>
      <c r="AR11" s="22" t="str">
        <f t="shared" si="1"/>
        <v>DB010</v>
      </c>
      <c r="AS11" s="22">
        <f t="shared" si="2"/>
        <v>70</v>
      </c>
      <c r="AT11" s="22" t="str">
        <f t="shared" si="3"/>
        <v>Hebron Church</v>
      </c>
      <c r="AU11" s="22" t="str">
        <f t="shared" si="4"/>
        <v>anytime</v>
      </c>
      <c r="AV11" s="26" t="str">
        <f t="shared" si="5"/>
        <v>127 McCalls Spring Road, Lawrenceburg, KY 40342</v>
      </c>
      <c r="AW11" s="22" t="str">
        <f t="shared" si="6"/>
        <v>37.963304, -84.875165</v>
      </c>
      <c r="AX11" s="22" t="str">
        <f t="shared" si="7"/>
        <v>Take a picture of the sign for the church cemetery.</v>
      </c>
      <c r="BR11" t="str">
        <f t="shared" si="8"/>
        <v>DB010 - 70</v>
      </c>
      <c r="BS11" t="str">
        <f t="shared" si="9"/>
        <v>Hebron Church</v>
      </c>
      <c r="BT11" s="23">
        <f t="shared" si="10"/>
        <v>37.963303829180603</v>
      </c>
      <c r="BU11" s="23">
        <f t="shared" si="11"/>
        <v>-84.875164839906901</v>
      </c>
    </row>
    <row r="12" spans="1:73" ht="18" customHeight="1" x14ac:dyDescent="0.25">
      <c r="A12" t="s">
        <v>9</v>
      </c>
      <c r="B12" t="s">
        <v>104</v>
      </c>
      <c r="C12" s="32">
        <v>37.963303829180603</v>
      </c>
      <c r="D12" s="32">
        <v>-84.875164839906901</v>
      </c>
      <c r="E12" t="s">
        <v>105</v>
      </c>
      <c r="F12" t="s">
        <v>106</v>
      </c>
      <c r="G12" t="s">
        <v>77</v>
      </c>
      <c r="H12" s="2">
        <v>70</v>
      </c>
      <c r="I12" t="s">
        <v>437</v>
      </c>
      <c r="J12" t="str">
        <f t="shared" si="12"/>
        <v>Take a picture of the sign for the church cemetery.</v>
      </c>
      <c r="M12" s="5" t="s">
        <v>59</v>
      </c>
      <c r="U12" t="s">
        <v>10</v>
      </c>
      <c r="W12" t="s">
        <v>10</v>
      </c>
      <c r="X12" t="s">
        <v>107</v>
      </c>
      <c r="Y12" t="s">
        <v>437</v>
      </c>
      <c r="Z12" t="s">
        <v>446</v>
      </c>
      <c r="AB12" s="23">
        <v>36.799437930553403</v>
      </c>
      <c r="AC12" s="23">
        <v>-88.791125800256907</v>
      </c>
      <c r="AD12" t="str">
        <f t="shared" si="0"/>
        <v>36.799438, -88.791126</v>
      </c>
      <c r="AE12" s="23" t="s">
        <v>108</v>
      </c>
      <c r="AF12" s="23"/>
      <c r="AG12" s="25"/>
      <c r="AI12" s="24">
        <v>11</v>
      </c>
      <c r="AL12" s="24" t="s">
        <v>396</v>
      </c>
      <c r="AR12" s="22" t="str">
        <f t="shared" si="1"/>
        <v>DB011</v>
      </c>
      <c r="AS12" s="22">
        <f t="shared" si="2"/>
        <v>750</v>
      </c>
      <c r="AT12" s="22" t="str">
        <f t="shared" si="3"/>
        <v>St Jerome Catholic Church</v>
      </c>
      <c r="AU12" s="22" t="str">
        <f t="shared" si="4"/>
        <v>anytime</v>
      </c>
      <c r="AV12" s="26" t="str">
        <f t="shared" si="5"/>
        <v>20 State Route 339 North, Fancy Farm, KY 42039</v>
      </c>
      <c r="AW12" s="22" t="str">
        <f t="shared" si="6"/>
        <v>36.799438, -88.791126</v>
      </c>
      <c r="AX12" s="22" t="str">
        <f t="shared" si="7"/>
        <v>Take a picture of the church sign.</v>
      </c>
      <c r="BR12" t="str">
        <f t="shared" si="8"/>
        <v>DB011 - 750</v>
      </c>
      <c r="BS12" t="str">
        <f t="shared" si="9"/>
        <v>St Jerome Catholic Church</v>
      </c>
      <c r="BT12" s="23">
        <f t="shared" si="10"/>
        <v>36.799437930553403</v>
      </c>
      <c r="BU12" s="23">
        <f t="shared" si="11"/>
        <v>-88.791125800256907</v>
      </c>
    </row>
    <row r="13" spans="1:73" ht="18" customHeight="1" x14ac:dyDescent="0.25">
      <c r="A13" t="s">
        <v>10</v>
      </c>
      <c r="B13" t="s">
        <v>107</v>
      </c>
      <c r="C13" s="32">
        <v>36.799437930553403</v>
      </c>
      <c r="D13" s="32">
        <v>-88.791125800256907</v>
      </c>
      <c r="E13" t="s">
        <v>108</v>
      </c>
      <c r="F13" t="s">
        <v>109</v>
      </c>
      <c r="G13" t="s">
        <v>77</v>
      </c>
      <c r="H13" s="2">
        <v>750</v>
      </c>
      <c r="I13" t="s">
        <v>437</v>
      </c>
      <c r="J13" t="str">
        <f t="shared" si="12"/>
        <v>Take a picture of the church sign.</v>
      </c>
      <c r="U13" t="s">
        <v>20</v>
      </c>
      <c r="W13" t="s">
        <v>11</v>
      </c>
      <c r="X13" t="s">
        <v>110</v>
      </c>
      <c r="Y13" t="s">
        <v>437</v>
      </c>
      <c r="Z13" t="s">
        <v>447</v>
      </c>
      <c r="AB13" s="23">
        <v>38.994315999999998</v>
      </c>
      <c r="AC13" s="23">
        <v>-84.361801999999997</v>
      </c>
      <c r="AD13" t="str">
        <f t="shared" si="0"/>
        <v>38.994316, -84.361802</v>
      </c>
      <c r="AE13" s="23" t="s">
        <v>111</v>
      </c>
      <c r="AF13" s="23"/>
      <c r="AG13" s="25"/>
      <c r="AI13" s="24">
        <v>12</v>
      </c>
      <c r="AL13" s="24" t="s">
        <v>397</v>
      </c>
      <c r="AR13" s="22" t="str">
        <f t="shared" si="1"/>
        <v>DB012</v>
      </c>
      <c r="AS13" s="22">
        <f t="shared" si="2"/>
        <v>35</v>
      </c>
      <c r="AT13" s="22" t="str">
        <f t="shared" si="3"/>
        <v>St Joseph Church</v>
      </c>
      <c r="AU13" s="22" t="str">
        <f t="shared" si="4"/>
        <v>anytime</v>
      </c>
      <c r="AV13" s="26" t="str">
        <f t="shared" si="5"/>
        <v>Camp Springs Loop, Melbourne, KY 41059</v>
      </c>
      <c r="AW13" s="22" t="str">
        <f t="shared" si="6"/>
        <v>38.994316, -84.361802</v>
      </c>
      <c r="AX13" s="22" t="str">
        <f t="shared" si="7"/>
        <v>Take a picture of the grotto.</v>
      </c>
      <c r="BR13" t="str">
        <f t="shared" si="8"/>
        <v>DB012 - 35</v>
      </c>
      <c r="BS13" t="str">
        <f t="shared" si="9"/>
        <v>St Joseph Church</v>
      </c>
      <c r="BT13" s="23">
        <f t="shared" si="10"/>
        <v>38.994315999999998</v>
      </c>
      <c r="BU13" s="23">
        <f t="shared" si="11"/>
        <v>-84.361801999999997</v>
      </c>
    </row>
    <row r="14" spans="1:73" ht="18" customHeight="1" x14ac:dyDescent="0.25">
      <c r="A14" t="s">
        <v>11</v>
      </c>
      <c r="B14" t="s">
        <v>110</v>
      </c>
      <c r="C14" s="32">
        <v>38.994315999999998</v>
      </c>
      <c r="D14" s="32">
        <v>-84.361801999999997</v>
      </c>
      <c r="E14" t="s">
        <v>111</v>
      </c>
      <c r="F14" t="s">
        <v>112</v>
      </c>
      <c r="G14" t="s">
        <v>77</v>
      </c>
      <c r="H14" s="2">
        <v>35</v>
      </c>
      <c r="I14" t="s">
        <v>437</v>
      </c>
      <c r="J14" t="str">
        <f t="shared" si="12"/>
        <v>Take a picture of the grotto.</v>
      </c>
      <c r="U14" t="s">
        <v>12</v>
      </c>
      <c r="W14" t="s">
        <v>12</v>
      </c>
      <c r="X14" t="s">
        <v>113</v>
      </c>
      <c r="Y14" t="s">
        <v>437</v>
      </c>
      <c r="Z14" t="s">
        <v>448</v>
      </c>
      <c r="AB14" s="23">
        <v>37.160273110485797</v>
      </c>
      <c r="AC14" s="23">
        <v>-86.554771422915294</v>
      </c>
      <c r="AD14" t="str">
        <f t="shared" si="0"/>
        <v>37.160273, -86.554771</v>
      </c>
      <c r="AE14" s="23" t="s">
        <v>114</v>
      </c>
      <c r="AF14" s="23"/>
      <c r="AG14" s="25"/>
      <c r="AI14" s="24">
        <v>13</v>
      </c>
      <c r="AL14" s="24" t="s">
        <v>398</v>
      </c>
      <c r="AR14" s="22" t="str">
        <f t="shared" si="1"/>
        <v>DB013</v>
      </c>
      <c r="AS14" s="22">
        <f t="shared" si="2"/>
        <v>750</v>
      </c>
      <c r="AT14" s="22" t="str">
        <f t="shared" si="3"/>
        <v>Old Log Church</v>
      </c>
      <c r="AU14" s="22" t="str">
        <f t="shared" si="4"/>
        <v>anytime</v>
      </c>
      <c r="AV14" s="26" t="str">
        <f t="shared" si="5"/>
        <v>8657 Richardsville Road, Bowling Green, KY 42101</v>
      </c>
      <c r="AW14" s="22" t="str">
        <f t="shared" si="6"/>
        <v>37.160273, -86.554771</v>
      </c>
      <c r="AX14" s="22" t="str">
        <f t="shared" si="7"/>
        <v>Take a picture of the old church with your motorcycle in the picture.</v>
      </c>
      <c r="BR14" t="str">
        <f t="shared" si="8"/>
        <v>DB013 - 750</v>
      </c>
      <c r="BS14" t="str">
        <f t="shared" si="9"/>
        <v>Old Log Church</v>
      </c>
      <c r="BT14" s="23">
        <f t="shared" si="10"/>
        <v>37.160273110485797</v>
      </c>
      <c r="BU14" s="23">
        <f t="shared" si="11"/>
        <v>-86.554771422915294</v>
      </c>
    </row>
    <row r="15" spans="1:73" ht="18" customHeight="1" x14ac:dyDescent="0.25">
      <c r="A15" t="s">
        <v>12</v>
      </c>
      <c r="B15" t="s">
        <v>113</v>
      </c>
      <c r="C15" s="32">
        <v>37.160273110485797</v>
      </c>
      <c r="D15" s="32">
        <v>-86.554771422915294</v>
      </c>
      <c r="E15" t="s">
        <v>114</v>
      </c>
      <c r="F15" t="s">
        <v>115</v>
      </c>
      <c r="G15" t="s">
        <v>77</v>
      </c>
      <c r="H15" s="2">
        <v>750</v>
      </c>
      <c r="I15" t="s">
        <v>437</v>
      </c>
      <c r="J15" t="str">
        <f t="shared" si="12"/>
        <v>Take a picture of the old church with your motorcycle in the picture.</v>
      </c>
      <c r="M15" s="4" t="s">
        <v>60</v>
      </c>
      <c r="U15" t="s">
        <v>42</v>
      </c>
      <c r="W15" t="s">
        <v>13</v>
      </c>
      <c r="X15" t="s">
        <v>116</v>
      </c>
      <c r="Y15" t="s">
        <v>437</v>
      </c>
      <c r="Z15" t="s">
        <v>449</v>
      </c>
      <c r="AB15" s="23">
        <v>37.697450000000003</v>
      </c>
      <c r="AC15" s="23">
        <v>-86.996307999999999</v>
      </c>
      <c r="AD15" t="str">
        <f t="shared" si="0"/>
        <v>37.69745, -86.996308</v>
      </c>
      <c r="AE15" s="23" t="s">
        <v>117</v>
      </c>
      <c r="AF15" s="23"/>
      <c r="AG15" s="25"/>
      <c r="AI15" s="24">
        <v>14</v>
      </c>
      <c r="AL15" s="24" t="s">
        <v>399</v>
      </c>
      <c r="AR15" s="22" t="str">
        <f t="shared" si="1"/>
        <v>DB014</v>
      </c>
      <c r="AS15" s="22">
        <f t="shared" si="2"/>
        <v>255</v>
      </c>
      <c r="AT15" s="22" t="str">
        <f t="shared" si="3"/>
        <v>Bethabara Baptist Church</v>
      </c>
      <c r="AU15" s="22" t="str">
        <f t="shared" si="4"/>
        <v>anytime</v>
      </c>
      <c r="AV15" s="26" t="str">
        <f t="shared" si="5"/>
        <v>6314 State Route 762, Philpot, KY 42366</v>
      </c>
      <c r="AW15" s="22" t="str">
        <f t="shared" si="6"/>
        <v>37.69745, -86.996308</v>
      </c>
      <c r="AX15" s="22" t="str">
        <f t="shared" si="7"/>
        <v>Take a picture of the historical marker for the church with the church in the background.</v>
      </c>
      <c r="BR15" t="str">
        <f t="shared" si="8"/>
        <v>DB014 - 255</v>
      </c>
      <c r="BS15" t="str">
        <f t="shared" si="9"/>
        <v>Bethabara Baptist Church</v>
      </c>
      <c r="BT15" s="23">
        <f t="shared" si="10"/>
        <v>37.697450000000003</v>
      </c>
      <c r="BU15" s="23">
        <f t="shared" si="11"/>
        <v>-86.996307999999999</v>
      </c>
    </row>
    <row r="16" spans="1:73" ht="18" customHeight="1" x14ac:dyDescent="0.25">
      <c r="A16" t="s">
        <v>13</v>
      </c>
      <c r="B16" t="s">
        <v>116</v>
      </c>
      <c r="C16" s="32">
        <v>37.697450000000003</v>
      </c>
      <c r="D16" s="32">
        <v>-86.996307999999999</v>
      </c>
      <c r="E16" t="s">
        <v>117</v>
      </c>
      <c r="F16" t="s">
        <v>118</v>
      </c>
      <c r="G16" t="s">
        <v>77</v>
      </c>
      <c r="H16" s="2">
        <v>255</v>
      </c>
      <c r="I16" t="s">
        <v>437</v>
      </c>
      <c r="J16" t="str">
        <f t="shared" si="12"/>
        <v>Take a picture of the historical marker for the church with the church in the background.</v>
      </c>
      <c r="U16" t="s">
        <v>27</v>
      </c>
      <c r="W16" t="s">
        <v>14</v>
      </c>
      <c r="X16" t="s">
        <v>119</v>
      </c>
      <c r="Y16" t="s">
        <v>437</v>
      </c>
      <c r="Z16" t="s">
        <v>450</v>
      </c>
      <c r="AB16" s="23">
        <v>38.206625928974503</v>
      </c>
      <c r="AC16" s="23">
        <v>-84.703486152013298</v>
      </c>
      <c r="AD16" t="str">
        <f t="shared" si="0"/>
        <v>38.206626, -84.703486</v>
      </c>
      <c r="AE16" s="23" t="s">
        <v>120</v>
      </c>
      <c r="AF16" s="23"/>
      <c r="AG16" s="25"/>
      <c r="AI16" s="24">
        <v>15</v>
      </c>
      <c r="AL16" s="24" t="s">
        <v>400</v>
      </c>
      <c r="AR16" s="22" t="str">
        <f t="shared" si="1"/>
        <v>DB015</v>
      </c>
      <c r="AS16" s="22">
        <f t="shared" si="2"/>
        <v>465</v>
      </c>
      <c r="AT16" s="22" t="str">
        <f>X16</f>
        <v>White Sulphur Baptist Church</v>
      </c>
      <c r="AU16" s="22" t="str">
        <f t="shared" si="4"/>
        <v>anytime</v>
      </c>
      <c r="AV16" s="26" t="str">
        <f t="shared" si="5"/>
        <v>5300 Iron Works Road, Georgetown, KY 40324</v>
      </c>
      <c r="AW16" s="22" t="str">
        <f t="shared" si="6"/>
        <v>38.206626, -84.703486</v>
      </c>
      <c r="AX16" s="22" t="str">
        <f t="shared" si="7"/>
        <v>Take a picture of the church.</v>
      </c>
      <c r="BR16" t="str">
        <f t="shared" si="8"/>
        <v>DB015 - 465</v>
      </c>
      <c r="BS16" t="str">
        <f t="shared" si="9"/>
        <v>White Sulphur Baptist Church</v>
      </c>
      <c r="BT16" s="23">
        <f t="shared" si="10"/>
        <v>38.206625928974503</v>
      </c>
      <c r="BU16" s="23">
        <f t="shared" si="11"/>
        <v>-84.703486152013298</v>
      </c>
    </row>
    <row r="17" spans="1:73" ht="18" customHeight="1" x14ac:dyDescent="0.25">
      <c r="A17" t="s">
        <v>14</v>
      </c>
      <c r="B17" t="s">
        <v>119</v>
      </c>
      <c r="C17" s="32">
        <v>38.206625928974503</v>
      </c>
      <c r="D17" s="32">
        <v>-84.703486152013298</v>
      </c>
      <c r="E17" t="s">
        <v>120</v>
      </c>
      <c r="F17" t="s">
        <v>121</v>
      </c>
      <c r="G17" t="s">
        <v>77</v>
      </c>
      <c r="H17" s="2">
        <v>465</v>
      </c>
      <c r="I17" t="s">
        <v>437</v>
      </c>
      <c r="J17" t="str">
        <f t="shared" si="12"/>
        <v>Take a picture of the church.</v>
      </c>
      <c r="M17" s="5" t="s">
        <v>61</v>
      </c>
      <c r="U17" t="s">
        <v>28</v>
      </c>
      <c r="W17" t="s">
        <v>41</v>
      </c>
      <c r="X17" t="s">
        <v>122</v>
      </c>
      <c r="Y17" t="s">
        <v>437</v>
      </c>
      <c r="Z17" t="s">
        <v>451</v>
      </c>
      <c r="AB17" s="23">
        <v>38.833536609211798</v>
      </c>
      <c r="AC17" s="23">
        <v>-83.3545355705633</v>
      </c>
      <c r="AD17" t="str">
        <f t="shared" si="0"/>
        <v>38.833537, -83.354536</v>
      </c>
      <c r="AE17" s="23" t="s">
        <v>123</v>
      </c>
      <c r="AF17" s="23"/>
      <c r="AG17" s="25"/>
      <c r="AI17" s="24">
        <v>16</v>
      </c>
      <c r="AL17" s="24" t="s">
        <v>401</v>
      </c>
      <c r="AR17" s="22" t="str">
        <f t="shared" si="1"/>
        <v>DB016</v>
      </c>
      <c r="AS17" s="22">
        <f t="shared" si="2"/>
        <v>110</v>
      </c>
      <c r="AT17" s="22" t="str">
        <f t="shared" si="3"/>
        <v>White Oak Church</v>
      </c>
      <c r="AU17" s="22" t="str">
        <f t="shared" si="4"/>
        <v>anytime</v>
      </c>
      <c r="AV17" s="26" t="str">
        <f t="shared" si="5"/>
        <v>558 White Oak Road, Blue Creek, OH 45616</v>
      </c>
      <c r="AW17" s="22" t="str">
        <f t="shared" si="6"/>
        <v>38.833537, -83.354536</v>
      </c>
      <c r="AX17" s="22" t="str">
        <f t="shared" si="7"/>
        <v>Take a picture of the front of the church.</v>
      </c>
      <c r="BR17" t="str">
        <f t="shared" si="8"/>
        <v>DB016 - 110</v>
      </c>
      <c r="BS17" t="str">
        <f t="shared" si="9"/>
        <v>White Oak Church</v>
      </c>
      <c r="BT17" s="23">
        <f t="shared" si="10"/>
        <v>38.833536609211798</v>
      </c>
      <c r="BU17" s="23">
        <f t="shared" si="11"/>
        <v>-83.3545355705633</v>
      </c>
    </row>
    <row r="18" spans="1:73" ht="18" customHeight="1" x14ac:dyDescent="0.25">
      <c r="A18" t="s">
        <v>41</v>
      </c>
      <c r="B18" t="s">
        <v>122</v>
      </c>
      <c r="C18" s="32">
        <v>38.833536609211798</v>
      </c>
      <c r="D18" s="32">
        <v>-83.3545355705633</v>
      </c>
      <c r="E18" t="s">
        <v>123</v>
      </c>
      <c r="F18" t="s">
        <v>124</v>
      </c>
      <c r="G18" t="s">
        <v>125</v>
      </c>
      <c r="H18" s="2">
        <v>110</v>
      </c>
      <c r="I18" t="s">
        <v>437</v>
      </c>
      <c r="J18" t="str">
        <f t="shared" si="12"/>
        <v>Take a picture of the front of the church.</v>
      </c>
      <c r="U18" t="s">
        <v>43</v>
      </c>
      <c r="W18" t="s">
        <v>15</v>
      </c>
      <c r="X18" t="s">
        <v>126</v>
      </c>
      <c r="Y18" t="s">
        <v>437</v>
      </c>
      <c r="Z18" t="s">
        <v>451</v>
      </c>
      <c r="AB18" s="23">
        <v>38.748636754731798</v>
      </c>
      <c r="AC18" s="23">
        <v>-83.846170565551702</v>
      </c>
      <c r="AD18" t="str">
        <f t="shared" si="0"/>
        <v>38.748637, -83.846171</v>
      </c>
      <c r="AE18" s="23" t="s">
        <v>127</v>
      </c>
      <c r="AF18" s="23"/>
      <c r="AG18" s="25"/>
      <c r="AI18" s="24">
        <v>17</v>
      </c>
      <c r="AL18" s="24" t="s">
        <v>402</v>
      </c>
      <c r="AR18" s="22" t="str">
        <f t="shared" si="1"/>
        <v>DB017</v>
      </c>
      <c r="AS18" s="22">
        <f t="shared" si="2"/>
        <v>200</v>
      </c>
      <c r="AT18" s="22" t="str">
        <f t="shared" si="3"/>
        <v>Ripley First Presbyterian Church</v>
      </c>
      <c r="AU18" s="22" t="str">
        <f t="shared" si="4"/>
        <v>anytime</v>
      </c>
      <c r="AV18" s="26" t="str">
        <f t="shared" si="5"/>
        <v>114 Mulberry Street, Ripley, OH 45167</v>
      </c>
      <c r="AW18" s="22" t="str">
        <f t="shared" si="6"/>
        <v>38.748637, -83.846171</v>
      </c>
      <c r="AX18" s="22" t="str">
        <f t="shared" si="7"/>
        <v>Take a picture of the front of the church.</v>
      </c>
      <c r="BR18" t="str">
        <f t="shared" si="8"/>
        <v>DB017 - 200</v>
      </c>
      <c r="BS18" t="str">
        <f t="shared" si="9"/>
        <v>Ripley First Presbyterian Church</v>
      </c>
      <c r="BT18" s="23">
        <f t="shared" si="10"/>
        <v>38.748636754731798</v>
      </c>
      <c r="BU18" s="23">
        <f t="shared" si="11"/>
        <v>-83.846170565551702</v>
      </c>
    </row>
    <row r="19" spans="1:73" ht="18" customHeight="1" x14ac:dyDescent="0.25">
      <c r="A19" t="s">
        <v>15</v>
      </c>
      <c r="B19" t="s">
        <v>126</v>
      </c>
      <c r="C19" s="32">
        <v>38.748636754731798</v>
      </c>
      <c r="D19" s="32">
        <v>-83.846170565551702</v>
      </c>
      <c r="E19" t="s">
        <v>127</v>
      </c>
      <c r="F19" t="s">
        <v>128</v>
      </c>
      <c r="G19" t="s">
        <v>125</v>
      </c>
      <c r="H19" s="2">
        <v>200</v>
      </c>
      <c r="I19" t="s">
        <v>437</v>
      </c>
      <c r="J19" t="str">
        <f t="shared" si="12"/>
        <v>Take a picture of the front of the church.</v>
      </c>
      <c r="M19" s="6" t="s">
        <v>53</v>
      </c>
      <c r="N19" s="6" t="s">
        <v>54</v>
      </c>
      <c r="O19" s="6" t="s">
        <v>55</v>
      </c>
      <c r="P19" s="6" t="s">
        <v>56</v>
      </c>
      <c r="Q19" s="6" t="s">
        <v>57</v>
      </c>
      <c r="U19" t="s">
        <v>44</v>
      </c>
      <c r="W19" t="s">
        <v>16</v>
      </c>
      <c r="X19" t="s">
        <v>129</v>
      </c>
      <c r="Y19" t="s">
        <v>437</v>
      </c>
      <c r="Z19" t="s">
        <v>452</v>
      </c>
      <c r="AB19" s="23">
        <v>38.7506403320468</v>
      </c>
      <c r="AC19" s="23">
        <v>-83.843202195556103</v>
      </c>
      <c r="AD19" t="str">
        <f t="shared" si="0"/>
        <v>38.75064, -83.843202</v>
      </c>
      <c r="AE19" s="23" t="s">
        <v>130</v>
      </c>
      <c r="AF19" s="23"/>
      <c r="AG19" s="25"/>
      <c r="AI19" s="24">
        <v>18</v>
      </c>
      <c r="AL19" s="24" t="s">
        <v>403</v>
      </c>
      <c r="AR19" s="22" t="str">
        <f t="shared" si="1"/>
        <v>DB018</v>
      </c>
      <c r="AS19" s="22">
        <f t="shared" si="2"/>
        <v>195</v>
      </c>
      <c r="AT19" s="22" t="str">
        <f t="shared" si="3"/>
        <v>John Rankin House</v>
      </c>
      <c r="AU19" s="22" t="str">
        <f t="shared" si="4"/>
        <v>anytime</v>
      </c>
      <c r="AV19" s="26" t="str">
        <f t="shared" si="5"/>
        <v>406 Rankin Hill Road, Ripley, OH 45167</v>
      </c>
      <c r="AW19" s="22" t="str">
        <f t="shared" si="6"/>
        <v>38.75064, -83.843202</v>
      </c>
      <c r="AX19" s="22" t="str">
        <f t="shared" si="7"/>
        <v>Take a picture of the sign for the Rankin House located at the path from the parking lot to the house.</v>
      </c>
      <c r="BR19" t="str">
        <f t="shared" si="8"/>
        <v>DB018 - 195</v>
      </c>
      <c r="BS19" t="str">
        <f t="shared" si="9"/>
        <v>John Rankin House</v>
      </c>
      <c r="BT19" s="23">
        <f t="shared" si="10"/>
        <v>38.7506403320468</v>
      </c>
      <c r="BU19" s="23">
        <f t="shared" si="11"/>
        <v>-83.843202195556103</v>
      </c>
    </row>
    <row r="20" spans="1:73" ht="18" customHeight="1" x14ac:dyDescent="0.25">
      <c r="A20" t="s">
        <v>16</v>
      </c>
      <c r="B20" t="s">
        <v>129</v>
      </c>
      <c r="C20" s="32">
        <v>38.7506403320468</v>
      </c>
      <c r="D20" s="32">
        <v>-83.843202195556103</v>
      </c>
      <c r="E20" t="s">
        <v>130</v>
      </c>
      <c r="F20" t="s">
        <v>128</v>
      </c>
      <c r="G20" t="s">
        <v>125</v>
      </c>
      <c r="H20" s="2">
        <v>195</v>
      </c>
      <c r="I20" t="s">
        <v>437</v>
      </c>
      <c r="J20" t="str">
        <f t="shared" si="12"/>
        <v>Take a picture of the sign for the Rankin House located at the path from the parking lot to the house.</v>
      </c>
      <c r="M20" s="7" t="s">
        <v>15</v>
      </c>
      <c r="N20" s="7" t="s">
        <v>42</v>
      </c>
      <c r="O20" s="7" t="s">
        <v>44</v>
      </c>
      <c r="P20" s="7" t="s">
        <v>45</v>
      </c>
      <c r="Q20" s="7" t="s">
        <v>35</v>
      </c>
      <c r="R20" cm="1">
        <f t="array" ref="R20">IF(SUM(--((M20:Q20="FREE")+(COUNTIF($U$2:$U$100,M20:Q20)&gt;0)&gt;0))=5,1000,0)</f>
        <v>0</v>
      </c>
      <c r="U20" t="s">
        <v>29</v>
      </c>
      <c r="W20" t="s">
        <v>17</v>
      </c>
      <c r="X20" t="s">
        <v>131</v>
      </c>
      <c r="Y20" t="s">
        <v>437</v>
      </c>
      <c r="Z20" t="s">
        <v>453</v>
      </c>
      <c r="AB20" s="23">
        <v>38.743911814476398</v>
      </c>
      <c r="AC20" s="23">
        <v>-83.033121047707596</v>
      </c>
      <c r="AD20" t="str">
        <f t="shared" si="0"/>
        <v>38.743912, -83.033121</v>
      </c>
      <c r="AE20" s="23" t="s">
        <v>132</v>
      </c>
      <c r="AF20" s="23"/>
      <c r="AG20" s="25"/>
      <c r="AI20" s="24">
        <v>19</v>
      </c>
      <c r="AL20" s="24" t="s">
        <v>404</v>
      </c>
      <c r="AR20" s="22" t="str">
        <f t="shared" si="1"/>
        <v>DB019</v>
      </c>
      <c r="AS20" s="22">
        <f t="shared" si="2"/>
        <v>410</v>
      </c>
      <c r="AT20" s="22" t="str">
        <f t="shared" si="3"/>
        <v>Phillip Moore Stone House</v>
      </c>
      <c r="AU20" s="22" t="str">
        <f t="shared" si="4"/>
        <v>anytime</v>
      </c>
      <c r="AV20" s="26" t="str">
        <f t="shared" si="5"/>
        <v>470 State Route 239, West Portsmouth, OH 45663</v>
      </c>
      <c r="AW20" s="22" t="str">
        <f t="shared" si="6"/>
        <v>38.743912, -83.033121</v>
      </c>
      <c r="AX20" s="22" t="str">
        <f t="shared" si="7"/>
        <v>Take a picture of the sign for the Phillip Moore Stone House.</v>
      </c>
      <c r="BR20" t="str">
        <f t="shared" si="8"/>
        <v>DB019 - 410</v>
      </c>
      <c r="BS20" t="str">
        <f t="shared" si="9"/>
        <v>Phillip Moore Stone House</v>
      </c>
      <c r="BT20" s="23">
        <f t="shared" si="10"/>
        <v>38.743911814476398</v>
      </c>
      <c r="BU20" s="23">
        <f t="shared" si="11"/>
        <v>-83.033121047707596</v>
      </c>
    </row>
    <row r="21" spans="1:73" ht="18" customHeight="1" x14ac:dyDescent="0.25">
      <c r="A21" t="s">
        <v>17</v>
      </c>
      <c r="B21" t="s">
        <v>131</v>
      </c>
      <c r="C21" s="32">
        <v>38.743911814476398</v>
      </c>
      <c r="D21" s="32">
        <v>-83.033121047707596</v>
      </c>
      <c r="E21" t="s">
        <v>132</v>
      </c>
      <c r="F21" t="s">
        <v>133</v>
      </c>
      <c r="G21" t="s">
        <v>125</v>
      </c>
      <c r="H21" s="2">
        <v>410</v>
      </c>
      <c r="I21" t="s">
        <v>437</v>
      </c>
      <c r="J21" t="str">
        <f t="shared" si="12"/>
        <v>Take a picture of the sign for the Phillip Moore Stone House.</v>
      </c>
      <c r="M21" s="7" t="s">
        <v>18</v>
      </c>
      <c r="N21" s="7" t="s">
        <v>32</v>
      </c>
      <c r="O21" s="7" t="s">
        <v>21</v>
      </c>
      <c r="P21" s="7" t="s">
        <v>37</v>
      </c>
      <c r="Q21" s="7" t="s">
        <v>38</v>
      </c>
      <c r="R21" cm="1">
        <f t="array" ref="R21">IF(SUM(--((M21:Q21="FREE")+(COUNTIF($U$2:$U$100,M21:Q21)&gt;0)&gt;0))=5,1000,0)</f>
        <v>1000</v>
      </c>
      <c r="U21" t="s">
        <v>30</v>
      </c>
      <c r="W21" t="s">
        <v>18</v>
      </c>
      <c r="X21" t="s">
        <v>134</v>
      </c>
      <c r="Y21" t="s">
        <v>437</v>
      </c>
      <c r="Z21" t="s">
        <v>454</v>
      </c>
      <c r="AB21" s="23">
        <v>38.976626816481001</v>
      </c>
      <c r="AC21" s="23">
        <v>-86.761032636848398</v>
      </c>
      <c r="AD21" t="str">
        <f t="shared" si="0"/>
        <v>38.976627, -86.761033</v>
      </c>
      <c r="AE21" s="23" t="s">
        <v>135</v>
      </c>
      <c r="AF21" s="23"/>
      <c r="AG21" s="25"/>
      <c r="AI21" s="24">
        <v>20</v>
      </c>
      <c r="AL21" s="24" t="s">
        <v>405</v>
      </c>
      <c r="AR21" s="22" t="str">
        <f t="shared" si="1"/>
        <v>DB020</v>
      </c>
      <c r="AS21" s="22">
        <f t="shared" si="2"/>
        <v>115</v>
      </c>
      <c r="AT21" s="22" t="str">
        <f t="shared" si="3"/>
        <v>Clifty Chapel</v>
      </c>
      <c r="AU21" s="22" t="str">
        <f t="shared" si="4"/>
        <v>anytime</v>
      </c>
      <c r="AV21" s="26" t="str">
        <f t="shared" si="5"/>
        <v>3088 South Old Clifty Road, Bloomfield, IN 47424</v>
      </c>
      <c r="AW21" s="22" t="str">
        <f t="shared" si="6"/>
        <v>38.976627, -86.761033</v>
      </c>
      <c r="AX21" s="22" t="str">
        <f t="shared" si="7"/>
        <v>Take a picture of the small sign which reads "Old Clifty Church."</v>
      </c>
      <c r="BR21" t="str">
        <f t="shared" si="8"/>
        <v>DB020 - 115</v>
      </c>
      <c r="BS21" t="str">
        <f t="shared" si="9"/>
        <v>Clifty Chapel</v>
      </c>
      <c r="BT21" s="23">
        <f t="shared" si="10"/>
        <v>38.976626816481001</v>
      </c>
      <c r="BU21" s="23">
        <f t="shared" si="11"/>
        <v>-86.761032636848398</v>
      </c>
    </row>
    <row r="22" spans="1:73" ht="18" customHeight="1" x14ac:dyDescent="0.25">
      <c r="A22" t="s">
        <v>18</v>
      </c>
      <c r="B22" t="s">
        <v>134</v>
      </c>
      <c r="C22" s="32">
        <v>38.976626816481001</v>
      </c>
      <c r="D22" s="32">
        <v>-86.761032636848398</v>
      </c>
      <c r="E22" t="s">
        <v>135</v>
      </c>
      <c r="F22" t="s">
        <v>136</v>
      </c>
      <c r="G22" t="s">
        <v>137</v>
      </c>
      <c r="H22" s="2">
        <v>115</v>
      </c>
      <c r="I22" t="s">
        <v>437</v>
      </c>
      <c r="J22" t="str">
        <f t="shared" si="12"/>
        <v>Take a picture of the small sign which reads "Old Clifty Church."</v>
      </c>
      <c r="M22" s="7" t="s">
        <v>19</v>
      </c>
      <c r="N22" s="7" t="s">
        <v>20</v>
      </c>
      <c r="O22" s="8" t="s">
        <v>58</v>
      </c>
      <c r="P22" s="7" t="s">
        <v>22</v>
      </c>
      <c r="Q22" s="7" t="s">
        <v>47</v>
      </c>
      <c r="R22" cm="1">
        <f t="array" ref="R22">IF(SUM(--((M22:Q22="FREE")+(COUNTIF($U$2:$U$100,M22:Q22)&gt;0)&gt;0))=5,1000,0)</f>
        <v>1000</v>
      </c>
      <c r="U22" t="s">
        <v>31</v>
      </c>
      <c r="W22" t="s">
        <v>19</v>
      </c>
      <c r="X22" t="s">
        <v>138</v>
      </c>
      <c r="Y22" t="s">
        <v>437</v>
      </c>
      <c r="Z22" t="s">
        <v>451</v>
      </c>
      <c r="AB22" s="23">
        <v>39.347790946664198</v>
      </c>
      <c r="AC22" s="23">
        <v>-85.108524895506093</v>
      </c>
      <c r="AD22" t="str">
        <f t="shared" si="0"/>
        <v>39.347791, -85.108525</v>
      </c>
      <c r="AE22" s="23" t="s">
        <v>139</v>
      </c>
      <c r="AF22" s="23"/>
      <c r="AG22" s="25"/>
      <c r="AI22" s="24">
        <v>21</v>
      </c>
      <c r="AL22" s="24" t="s">
        <v>406</v>
      </c>
      <c r="AR22" s="22" t="str">
        <f t="shared" si="1"/>
        <v>DB021</v>
      </c>
      <c r="AS22" s="22">
        <f t="shared" si="2"/>
        <v>70</v>
      </c>
      <c r="AT22" s="22" t="str">
        <f t="shared" si="3"/>
        <v>St Mary of the Rock</v>
      </c>
      <c r="AU22" s="22" t="str">
        <f t="shared" si="4"/>
        <v>anytime</v>
      </c>
      <c r="AV22" s="26" t="str">
        <f t="shared" si="5"/>
        <v>17440 Saint Marys Road, Batesville, IN 47006</v>
      </c>
      <c r="AW22" s="22" t="str">
        <f t="shared" si="6"/>
        <v>39.347791, -85.108525</v>
      </c>
      <c r="AX22" s="22" t="str">
        <f t="shared" si="7"/>
        <v>Take a picture of the front of the church.</v>
      </c>
      <c r="BR22" t="str">
        <f t="shared" si="8"/>
        <v>DB021 - 70</v>
      </c>
      <c r="BS22" t="str">
        <f t="shared" si="9"/>
        <v>St Mary of the Rock</v>
      </c>
      <c r="BT22" s="23">
        <f t="shared" si="10"/>
        <v>39.347790946664198</v>
      </c>
      <c r="BU22" s="23">
        <f t="shared" si="11"/>
        <v>-85.108524895506093</v>
      </c>
    </row>
    <row r="23" spans="1:73" ht="18" customHeight="1" x14ac:dyDescent="0.25">
      <c r="A23" t="s">
        <v>19</v>
      </c>
      <c r="B23" t="s">
        <v>138</v>
      </c>
      <c r="C23" s="32">
        <v>39.347790946664198</v>
      </c>
      <c r="D23" s="32">
        <v>-85.108524895506093</v>
      </c>
      <c r="E23" t="s">
        <v>139</v>
      </c>
      <c r="F23" t="s">
        <v>140</v>
      </c>
      <c r="G23" t="s">
        <v>137</v>
      </c>
      <c r="H23" s="2">
        <v>70</v>
      </c>
      <c r="I23" t="s">
        <v>437</v>
      </c>
      <c r="J23" t="str">
        <f t="shared" si="12"/>
        <v>Take a picture of the front of the church.</v>
      </c>
      <c r="M23" s="7" t="s">
        <v>28</v>
      </c>
      <c r="N23" s="7" t="s">
        <v>6</v>
      </c>
      <c r="O23" s="7" t="s">
        <v>43</v>
      </c>
      <c r="P23" s="7" t="s">
        <v>30</v>
      </c>
      <c r="Q23" s="7" t="s">
        <v>7</v>
      </c>
      <c r="R23" cm="1">
        <f t="array" ref="R23">IF(SUM(--((M23:Q23="FREE")+(COUNTIF($U$2:$U$100,M23:Q23)&gt;0)&gt;0))=5,1000,0)</f>
        <v>0</v>
      </c>
      <c r="U23" t="s">
        <v>32</v>
      </c>
      <c r="W23" t="s">
        <v>20</v>
      </c>
      <c r="X23" t="s">
        <v>141</v>
      </c>
      <c r="Y23" t="s">
        <v>437</v>
      </c>
      <c r="Z23" t="s">
        <v>455</v>
      </c>
      <c r="AB23" s="23">
        <v>39.387261710303697</v>
      </c>
      <c r="AC23" s="23">
        <v>-84.981478606007599</v>
      </c>
      <c r="AD23" t="str">
        <f t="shared" si="0"/>
        <v>39.387262, -84.981479</v>
      </c>
      <c r="AE23" s="23" t="s">
        <v>142</v>
      </c>
      <c r="AF23" s="23"/>
      <c r="AG23" s="25"/>
      <c r="AI23" s="24">
        <v>22</v>
      </c>
      <c r="AL23" s="24" t="s">
        <v>407</v>
      </c>
      <c r="AR23" s="22" t="str">
        <f t="shared" si="1"/>
        <v>DB022</v>
      </c>
      <c r="AS23" s="22">
        <f t="shared" si="2"/>
        <v>65</v>
      </c>
      <c r="AT23" s="22" t="str">
        <f t="shared" si="3"/>
        <v>Little Cedar Grove Church</v>
      </c>
      <c r="AU23" s="22" t="str">
        <f t="shared" si="4"/>
        <v>anytime</v>
      </c>
      <c r="AV23" s="26" t="str">
        <f t="shared" si="5"/>
        <v>6102 Little Cedar Road, Brookville, IN 47012</v>
      </c>
      <c r="AW23" s="22" t="str">
        <f t="shared" si="6"/>
        <v>39.387262, -84.981479</v>
      </c>
      <c r="AX23" s="22" t="str">
        <f t="shared" si="7"/>
        <v>Take a picture of the front of the old church along with its historical marker.</v>
      </c>
      <c r="BR23" t="str">
        <f t="shared" si="8"/>
        <v>DB022 - 65</v>
      </c>
      <c r="BS23" t="str">
        <f t="shared" si="9"/>
        <v>Little Cedar Grove Church</v>
      </c>
      <c r="BT23" s="23">
        <f t="shared" si="10"/>
        <v>39.387261710303697</v>
      </c>
      <c r="BU23" s="23">
        <f t="shared" si="11"/>
        <v>-84.981478606007599</v>
      </c>
    </row>
    <row r="24" spans="1:73" ht="18" customHeight="1" x14ac:dyDescent="0.25">
      <c r="A24" t="s">
        <v>20</v>
      </c>
      <c r="B24" t="s">
        <v>141</v>
      </c>
      <c r="C24" s="32">
        <v>39.387261710303697</v>
      </c>
      <c r="D24" s="32">
        <v>-84.981478606007599</v>
      </c>
      <c r="E24" t="s">
        <v>142</v>
      </c>
      <c r="F24" t="s">
        <v>143</v>
      </c>
      <c r="G24" t="s">
        <v>137</v>
      </c>
      <c r="H24" s="2">
        <v>65</v>
      </c>
      <c r="I24" t="s">
        <v>437</v>
      </c>
      <c r="J24" t="str">
        <f t="shared" si="12"/>
        <v>Take a picture of the front of the old church along with its historical marker.</v>
      </c>
      <c r="M24" s="7" t="s">
        <v>49</v>
      </c>
      <c r="N24" s="7" t="s">
        <v>50</v>
      </c>
      <c r="O24" s="7" t="s">
        <v>46</v>
      </c>
      <c r="P24" s="7" t="s">
        <v>36</v>
      </c>
      <c r="Q24" s="7" t="s">
        <v>27</v>
      </c>
      <c r="R24" cm="1">
        <f t="array" ref="R24">IF(SUM(--((M24:Q24="FREE")+(COUNTIF($U$2:$U$100,M24:Q24)&gt;0)&gt;0))=5,1000,0)</f>
        <v>1000</v>
      </c>
      <c r="U24" t="s">
        <v>33</v>
      </c>
      <c r="W24" t="s">
        <v>21</v>
      </c>
      <c r="X24" t="s">
        <v>144</v>
      </c>
      <c r="Y24" t="s">
        <v>437</v>
      </c>
      <c r="Z24" t="s">
        <v>456</v>
      </c>
      <c r="AB24" s="23">
        <v>38.798783075224897</v>
      </c>
      <c r="AC24" s="23">
        <v>-85.006751791648199</v>
      </c>
      <c r="AD24" t="str">
        <f t="shared" si="0"/>
        <v>38.798783, -85.006752</v>
      </c>
      <c r="AE24" s="23" t="s">
        <v>145</v>
      </c>
      <c r="AF24" s="23"/>
      <c r="AG24" s="25"/>
      <c r="AI24" s="24">
        <v>23</v>
      </c>
      <c r="AL24" s="24" t="s">
        <v>408</v>
      </c>
      <c r="AR24" s="22" t="str">
        <f t="shared" si="1"/>
        <v>DB023</v>
      </c>
      <c r="AS24" s="22">
        <f t="shared" si="2"/>
        <v>65</v>
      </c>
      <c r="AT24" s="22" t="str">
        <f t="shared" si="3"/>
        <v>Fredonia Baptist Church</v>
      </c>
      <c r="AU24" s="22" t="str">
        <f t="shared" si="4"/>
        <v>anytime</v>
      </c>
      <c r="AV24" s="26" t="str">
        <f t="shared" si="5"/>
        <v>7831 Tapps Ridge Road, Vevay, IN 47043</v>
      </c>
      <c r="AW24" s="22" t="str">
        <f t="shared" si="6"/>
        <v>38.798783, -85.006752</v>
      </c>
      <c r="AX24" s="22" t="str">
        <f t="shared" si="7"/>
        <v xml:space="preserve">Take a picture of the church. </v>
      </c>
      <c r="BR24" t="str">
        <f t="shared" si="8"/>
        <v>DB023 - 65</v>
      </c>
      <c r="BS24" t="str">
        <f t="shared" si="9"/>
        <v>Fredonia Baptist Church</v>
      </c>
      <c r="BT24" s="23">
        <f t="shared" si="10"/>
        <v>38.798783075224897</v>
      </c>
      <c r="BU24" s="23">
        <f t="shared" si="11"/>
        <v>-85.006751791648199</v>
      </c>
    </row>
    <row r="25" spans="1:73" ht="18" customHeight="1" x14ac:dyDescent="0.25">
      <c r="A25" t="s">
        <v>21</v>
      </c>
      <c r="B25" t="s">
        <v>144</v>
      </c>
      <c r="C25" s="32">
        <v>38.798783075224897</v>
      </c>
      <c r="D25" s="32">
        <v>-85.006751791648199</v>
      </c>
      <c r="E25" t="s">
        <v>145</v>
      </c>
      <c r="F25" t="s">
        <v>146</v>
      </c>
      <c r="G25" t="s">
        <v>137</v>
      </c>
      <c r="H25" s="2">
        <v>65</v>
      </c>
      <c r="I25" t="s">
        <v>437</v>
      </c>
      <c r="J25" t="str">
        <f t="shared" si="12"/>
        <v xml:space="preserve">Take a picture of the church. </v>
      </c>
      <c r="L25" cm="1">
        <f t="array" ref="L25">IF(SUM(--((CHOOSE({1,2,3,4,5},Q20,P21,O22,N23,M24)="FREE")+(COUNTIF($U$2:$U$100,CHOOSE({1,2,3,4,5},Q20,P21,O22,N23,M24))&gt;0)&gt;0))=5,1000,0)</f>
        <v>1000</v>
      </c>
      <c r="M25" cm="1">
        <f t="array" ref="M25">IF(SUM(--((M20:M24="FREE")+(COUNTIF($U$2:$U$100,M20:M24)&gt;0)&gt;0))=5,1000,0)</f>
        <v>0</v>
      </c>
      <c r="N25" cm="1">
        <f t="array" ref="N25">IF(SUM(--((N20:N24="FREE")+(COUNTIF($U$2:$U$100,N20:N24)&gt;0)&gt;0))=5,1000,0)</f>
        <v>1000</v>
      </c>
      <c r="O25" cm="1">
        <f t="array" ref="O25">IF(SUM(--((O20:O24="FREE")+(COUNTIF($U$2:$U$100,O20:O24)&gt;0)&gt;0))=5,1000,0)</f>
        <v>1000</v>
      </c>
      <c r="P25" cm="1">
        <f t="array" ref="P25">IF(SUM(--((P20:P24="FREE")+(COUNTIF($U$2:$U$100,P20:P24)&gt;0)&gt;0))=5,1000,0)</f>
        <v>1000</v>
      </c>
      <c r="Q25" cm="1">
        <f t="array" ref="Q25">IF(SUM(--((Q20:Q24="FREE")+(COUNTIF($U$2:$U$100,Q20:Q24)&gt;0)&gt;0))=5,1000,0)</f>
        <v>0</v>
      </c>
      <c r="R25" cm="1">
        <f t="array" ref="R25">IF(SUM(--((CHOOSE({1,2,3,4,5},M20,N21,O22,P23,Q24)="FREE")+(COUNTIF($U$2:$U$100,CHOOSE({1,2,3,4,5},M20,N21,O22,P23,Q24))&gt;0)&gt;0))=5,1000,0)</f>
        <v>0</v>
      </c>
      <c r="U25" t="s">
        <v>45</v>
      </c>
      <c r="W25" t="s">
        <v>22</v>
      </c>
      <c r="X25" t="s">
        <v>147</v>
      </c>
      <c r="Y25" t="s">
        <v>437</v>
      </c>
      <c r="Z25" t="s">
        <v>451</v>
      </c>
      <c r="AB25" s="23">
        <v>38.905474428941702</v>
      </c>
      <c r="AC25" s="23">
        <v>-85.077082586273704</v>
      </c>
      <c r="AD25" t="str">
        <f t="shared" si="0"/>
        <v>38.905474, -85.077083</v>
      </c>
      <c r="AE25" s="23" t="s">
        <v>148</v>
      </c>
      <c r="AF25" s="23"/>
      <c r="AG25" s="25"/>
      <c r="AI25" s="24">
        <v>24</v>
      </c>
      <c r="AL25" s="24" t="s">
        <v>409</v>
      </c>
      <c r="AR25" s="22" t="str">
        <f t="shared" si="1"/>
        <v>DB024</v>
      </c>
      <c r="AS25" s="22">
        <f t="shared" si="2"/>
        <v>70</v>
      </c>
      <c r="AT25" s="22" t="str">
        <f t="shared" si="3"/>
        <v>Olive Branch Church</v>
      </c>
      <c r="AU25" s="22" t="str">
        <f t="shared" si="4"/>
        <v>anytime</v>
      </c>
      <c r="AV25" s="26" t="str">
        <f t="shared" si="5"/>
        <v>2370 Milton Bear Branch Road, Dillsboro, IN 47018</v>
      </c>
      <c r="AW25" s="22" t="str">
        <f t="shared" si="6"/>
        <v>38.905474, -85.077083</v>
      </c>
      <c r="AX25" s="22" t="str">
        <f t="shared" si="7"/>
        <v>Take a picture of the front of the church.</v>
      </c>
      <c r="BR25" t="str">
        <f t="shared" si="8"/>
        <v>DB024 - 70</v>
      </c>
      <c r="BS25" t="str">
        <f t="shared" si="9"/>
        <v>Olive Branch Church</v>
      </c>
      <c r="BT25" s="23">
        <f t="shared" si="10"/>
        <v>38.905474428941702</v>
      </c>
      <c r="BU25" s="23">
        <f t="shared" si="11"/>
        <v>-85.077082586273704</v>
      </c>
    </row>
    <row r="26" spans="1:73" ht="18" customHeight="1" x14ac:dyDescent="0.25">
      <c r="A26" t="s">
        <v>22</v>
      </c>
      <c r="B26" t="s">
        <v>147</v>
      </c>
      <c r="C26" s="32">
        <v>38.905474428941702</v>
      </c>
      <c r="D26" s="32">
        <v>-85.077082586273704</v>
      </c>
      <c r="E26" t="s">
        <v>148</v>
      </c>
      <c r="F26" t="s">
        <v>149</v>
      </c>
      <c r="G26" t="s">
        <v>137</v>
      </c>
      <c r="H26" s="2">
        <v>70</v>
      </c>
      <c r="I26" t="s">
        <v>437</v>
      </c>
      <c r="J26" t="str">
        <f t="shared" si="12"/>
        <v>Take a picture of the front of the church.</v>
      </c>
      <c r="M26" s="5" t="s">
        <v>62</v>
      </c>
      <c r="U26" t="s">
        <v>34</v>
      </c>
      <c r="W26" t="s">
        <v>23</v>
      </c>
      <c r="X26" t="s">
        <v>150</v>
      </c>
      <c r="Y26" t="s">
        <v>437</v>
      </c>
      <c r="Z26" t="s">
        <v>457</v>
      </c>
      <c r="AB26" s="23">
        <v>38.974908168381297</v>
      </c>
      <c r="AC26" s="23">
        <v>-83.431521605189701</v>
      </c>
      <c r="AD26" t="str">
        <f t="shared" si="0"/>
        <v>38.974908, -83.431522</v>
      </c>
      <c r="AE26" s="23" t="s">
        <v>151</v>
      </c>
      <c r="AF26" s="23"/>
      <c r="AG26" s="25"/>
      <c r="AI26" s="24">
        <v>25</v>
      </c>
      <c r="AL26" s="24" t="s">
        <v>410</v>
      </c>
      <c r="AR26" s="22" t="str">
        <f t="shared" si="1"/>
        <v>DB025</v>
      </c>
      <c r="AS26" s="22">
        <f t="shared" si="2"/>
        <v>75</v>
      </c>
      <c r="AT26" s="22" t="str">
        <f t="shared" si="3"/>
        <v>Marble Furnace Church of the Brethren Memorial</v>
      </c>
      <c r="AU26" s="22" t="str">
        <f t="shared" si="4"/>
        <v>anytime</v>
      </c>
      <c r="AV26" s="26" t="str">
        <f t="shared" si="5"/>
        <v>6713 Louisville Road, Peebles, OH 45660</v>
      </c>
      <c r="AW26" s="22" t="str">
        <f t="shared" si="6"/>
        <v>38.974908, -83.431522</v>
      </c>
      <c r="AX26" s="22" t="str">
        <f t="shared" si="7"/>
        <v>Take a picture of the historical marker for the church which no longer stands here.</v>
      </c>
      <c r="BR26" t="str">
        <f t="shared" si="8"/>
        <v>DB025 - 75</v>
      </c>
      <c r="BS26" t="str">
        <f t="shared" si="9"/>
        <v>Marble Furnace Church of the Brethren Memorial</v>
      </c>
      <c r="BT26" s="23">
        <f t="shared" si="10"/>
        <v>38.974908168381297</v>
      </c>
      <c r="BU26" s="23">
        <f t="shared" si="11"/>
        <v>-83.431521605189701</v>
      </c>
    </row>
    <row r="27" spans="1:73" ht="18" customHeight="1" x14ac:dyDescent="0.25">
      <c r="A27" t="s">
        <v>23</v>
      </c>
      <c r="B27" t="s">
        <v>150</v>
      </c>
      <c r="C27" s="32">
        <v>38.974908168381297</v>
      </c>
      <c r="D27" s="32">
        <v>-83.431521605189701</v>
      </c>
      <c r="E27" t="s">
        <v>151</v>
      </c>
      <c r="F27" t="s">
        <v>152</v>
      </c>
      <c r="G27" t="s">
        <v>125</v>
      </c>
      <c r="H27" s="2">
        <v>75</v>
      </c>
      <c r="I27" t="s">
        <v>437</v>
      </c>
      <c r="J27" t="str">
        <f t="shared" si="12"/>
        <v>Take a picture of the historical marker for the church which no longer stands here.</v>
      </c>
      <c r="U27" t="s">
        <v>35</v>
      </c>
      <c r="W27" t="s">
        <v>24</v>
      </c>
      <c r="X27" t="s">
        <v>153</v>
      </c>
      <c r="Y27" t="s">
        <v>437</v>
      </c>
      <c r="Z27" t="s">
        <v>458</v>
      </c>
      <c r="AB27" s="23">
        <v>39.090062412698202</v>
      </c>
      <c r="AC27" s="23">
        <v>-84.787853108872397</v>
      </c>
      <c r="AD27" t="str">
        <f t="shared" si="0"/>
        <v>39.090062, -84.787853</v>
      </c>
      <c r="AE27" s="23" t="s">
        <v>154</v>
      </c>
      <c r="AF27" s="23"/>
      <c r="AG27" s="25"/>
      <c r="AI27" s="24">
        <v>26</v>
      </c>
      <c r="AL27" s="24" t="s">
        <v>411</v>
      </c>
      <c r="AR27" s="22" t="str">
        <f t="shared" si="1"/>
        <v>DB026</v>
      </c>
      <c r="AS27" s="22">
        <f t="shared" si="2"/>
        <v>30</v>
      </c>
      <c r="AT27" s="22" t="str">
        <f t="shared" si="3"/>
        <v>Bullitsburg Baptist Church</v>
      </c>
      <c r="AU27" s="22" t="str">
        <f t="shared" si="4"/>
        <v>anytime</v>
      </c>
      <c r="AV27" s="26" t="str">
        <f t="shared" si="5"/>
        <v>2616 Bullittsburg Church Road, Petersburg, KY 41080</v>
      </c>
      <c r="AW27" s="22" t="str">
        <f t="shared" si="6"/>
        <v>39.090062, -84.787853</v>
      </c>
      <c r="AX27" s="22" t="str">
        <f t="shared" si="7"/>
        <v>Take a picture of the historical marker for the church.</v>
      </c>
      <c r="BR27" t="str">
        <f t="shared" si="8"/>
        <v>DB026 - 30</v>
      </c>
      <c r="BS27" t="str">
        <f t="shared" si="9"/>
        <v>Bullitsburg Baptist Church</v>
      </c>
      <c r="BT27" s="23">
        <f t="shared" si="10"/>
        <v>39.090062412698202</v>
      </c>
      <c r="BU27" s="23">
        <f t="shared" si="11"/>
        <v>-84.787853108872397</v>
      </c>
    </row>
    <row r="28" spans="1:73" ht="18" customHeight="1" x14ac:dyDescent="0.25">
      <c r="A28" t="s">
        <v>24</v>
      </c>
      <c r="B28" t="s">
        <v>153</v>
      </c>
      <c r="C28" s="32">
        <v>39.090062412698202</v>
      </c>
      <c r="D28" s="32">
        <v>-84.787853108872397</v>
      </c>
      <c r="E28" t="s">
        <v>154</v>
      </c>
      <c r="F28" t="s">
        <v>155</v>
      </c>
      <c r="G28" t="s">
        <v>77</v>
      </c>
      <c r="H28" s="2">
        <v>30</v>
      </c>
      <c r="I28" t="s">
        <v>437</v>
      </c>
      <c r="J28" t="str">
        <f t="shared" si="12"/>
        <v>Take a picture of the historical marker for the church.</v>
      </c>
      <c r="U28" t="s">
        <v>36</v>
      </c>
      <c r="W28" t="s">
        <v>25</v>
      </c>
      <c r="X28" t="s">
        <v>156</v>
      </c>
      <c r="Y28" t="s">
        <v>437</v>
      </c>
      <c r="Z28" t="s">
        <v>459</v>
      </c>
      <c r="AB28" s="23">
        <v>39.046646539971803</v>
      </c>
      <c r="AC28" s="23">
        <v>-84.485296879362295</v>
      </c>
      <c r="AD28" t="str">
        <f t="shared" si="0"/>
        <v>39.046647, -84.485297</v>
      </c>
      <c r="AE28" s="23" t="s">
        <v>157</v>
      </c>
      <c r="AF28" s="23"/>
      <c r="AG28" s="25"/>
      <c r="AI28" s="24">
        <v>27</v>
      </c>
      <c r="AL28" s="24" t="s">
        <v>412</v>
      </c>
      <c r="AR28" s="22" t="str">
        <f t="shared" si="1"/>
        <v>DB027</v>
      </c>
      <c r="AS28" s="22">
        <f t="shared" si="2"/>
        <v>90</v>
      </c>
      <c r="AT28" s="22" t="str">
        <f t="shared" si="3"/>
        <v>St. John the Baptist Roman Catholic Chjurch</v>
      </c>
      <c r="AU28" s="22" t="str">
        <f t="shared" si="4"/>
        <v>anytime</v>
      </c>
      <c r="AV28" s="26" t="str">
        <f t="shared" si="5"/>
        <v>1307 Johns Hill Road, Newport, KY 41076</v>
      </c>
      <c r="AW28" s="22" t="str">
        <f t="shared" si="6"/>
        <v>39.046647, -84.485297</v>
      </c>
      <c r="AX28" s="22" t="str">
        <f t="shared" si="7"/>
        <v>Take a picture of the church from across the street.  Have your motorcycle in the picture.</v>
      </c>
      <c r="BR28" t="str">
        <f t="shared" si="8"/>
        <v>DB027 - 90</v>
      </c>
      <c r="BS28" t="str">
        <f t="shared" si="9"/>
        <v>St. John the Baptist Roman Catholic Chjurch</v>
      </c>
      <c r="BT28" s="23">
        <f t="shared" si="10"/>
        <v>39.046646539971803</v>
      </c>
      <c r="BU28" s="23">
        <f t="shared" si="11"/>
        <v>-84.485296879362295</v>
      </c>
    </row>
    <row r="29" spans="1:73" ht="18" customHeight="1" x14ac:dyDescent="0.25">
      <c r="A29" t="s">
        <v>25</v>
      </c>
      <c r="B29" t="s">
        <v>156</v>
      </c>
      <c r="C29" s="32">
        <v>39.046646539971803</v>
      </c>
      <c r="D29" s="32">
        <v>-84.485296879362295</v>
      </c>
      <c r="E29" t="s">
        <v>157</v>
      </c>
      <c r="F29" t="s">
        <v>158</v>
      </c>
      <c r="G29" t="s">
        <v>77</v>
      </c>
      <c r="H29" s="2">
        <v>90</v>
      </c>
      <c r="I29" t="s">
        <v>437</v>
      </c>
      <c r="J29" t="str">
        <f t="shared" si="12"/>
        <v>Take a picture of the church from across the street.  Have your motorcycle in the picture.</v>
      </c>
      <c r="M29" s="4" t="s">
        <v>63</v>
      </c>
      <c r="U29" t="s">
        <v>46</v>
      </c>
      <c r="W29" t="s">
        <v>26</v>
      </c>
      <c r="X29" t="s">
        <v>159</v>
      </c>
      <c r="Y29" t="s">
        <v>437</v>
      </c>
      <c r="Z29" t="s">
        <v>451</v>
      </c>
      <c r="AB29" s="23">
        <v>38.054112148067198</v>
      </c>
      <c r="AC29" s="23">
        <v>-84.654565085447501</v>
      </c>
      <c r="AD29" t="str">
        <f t="shared" si="0"/>
        <v>38.054112, -84.654565</v>
      </c>
      <c r="AE29" s="23" t="s">
        <v>160</v>
      </c>
      <c r="AF29" s="23"/>
      <c r="AG29" s="25"/>
      <c r="AI29" s="24">
        <v>28</v>
      </c>
      <c r="AL29" s="24" t="s">
        <v>413</v>
      </c>
      <c r="AR29" s="22" t="str">
        <f t="shared" si="1"/>
        <v>DB028</v>
      </c>
      <c r="AS29" s="22">
        <f t="shared" si="2"/>
        <v>105</v>
      </c>
      <c r="AT29" s="22" t="str">
        <f t="shared" si="3"/>
        <v>Pisgah Presbyterian Church</v>
      </c>
      <c r="AU29" s="22" t="str">
        <f t="shared" si="4"/>
        <v>anytime</v>
      </c>
      <c r="AV29" s="26" t="str">
        <f t="shared" si="5"/>
        <v>710 Pisgah Road, Versailles, KY 40383</v>
      </c>
      <c r="AW29" s="22" t="str">
        <f t="shared" si="6"/>
        <v>38.054112, -84.654565</v>
      </c>
      <c r="AX29" s="22" t="str">
        <f t="shared" si="7"/>
        <v>Take a picture of the front of the church.</v>
      </c>
      <c r="BR29" t="str">
        <f t="shared" si="8"/>
        <v>DB028 - 105</v>
      </c>
      <c r="BS29" t="str">
        <f t="shared" si="9"/>
        <v>Pisgah Presbyterian Church</v>
      </c>
      <c r="BT29" s="23">
        <f t="shared" si="10"/>
        <v>38.054112148067198</v>
      </c>
      <c r="BU29" s="23">
        <f t="shared" si="11"/>
        <v>-84.654565085447501</v>
      </c>
    </row>
    <row r="30" spans="1:73" ht="18" customHeight="1" x14ac:dyDescent="0.25">
      <c r="A30" t="s">
        <v>26</v>
      </c>
      <c r="B30" t="s">
        <v>159</v>
      </c>
      <c r="C30" s="32">
        <v>38.054112148067198</v>
      </c>
      <c r="D30" s="32">
        <v>-84.654565085447501</v>
      </c>
      <c r="E30" t="s">
        <v>160</v>
      </c>
      <c r="F30" t="s">
        <v>161</v>
      </c>
      <c r="G30" t="s">
        <v>77</v>
      </c>
      <c r="H30" s="2">
        <v>105</v>
      </c>
      <c r="I30" t="s">
        <v>437</v>
      </c>
      <c r="J30" t="str">
        <f t="shared" si="12"/>
        <v>Take a picture of the front of the church.</v>
      </c>
      <c r="U30" t="s">
        <v>37</v>
      </c>
      <c r="W30" t="s">
        <v>42</v>
      </c>
      <c r="X30" t="s">
        <v>162</v>
      </c>
      <c r="Y30" t="s">
        <v>437</v>
      </c>
      <c r="Z30" t="s">
        <v>460</v>
      </c>
      <c r="AB30" s="23">
        <v>37.848578000000003</v>
      </c>
      <c r="AC30" s="23">
        <v>-84.164297000000005</v>
      </c>
      <c r="AD30" t="str">
        <f t="shared" si="0"/>
        <v>37.848578, -84.164297</v>
      </c>
      <c r="AE30" s="23" t="s">
        <v>163</v>
      </c>
      <c r="AF30" s="23"/>
      <c r="AG30" s="25"/>
      <c r="AI30" s="24">
        <v>29</v>
      </c>
      <c r="AL30" s="24" t="s">
        <v>414</v>
      </c>
      <c r="AR30" s="22" t="str">
        <f t="shared" si="1"/>
        <v>DB029</v>
      </c>
      <c r="AS30" s="22">
        <f t="shared" si="2"/>
        <v>360</v>
      </c>
      <c r="AT30" s="22" t="str">
        <f t="shared" si="3"/>
        <v>Doylesville United Methodist Church</v>
      </c>
      <c r="AU30" s="22" t="str">
        <f t="shared" si="4"/>
        <v>anytime</v>
      </c>
      <c r="AV30" s="26" t="str">
        <f t="shared" si="5"/>
        <v>3420 Doylesville Rd</v>
      </c>
      <c r="AW30" s="22" t="str">
        <f t="shared" si="6"/>
        <v>37.848578, -84.164297</v>
      </c>
      <c r="AX30" s="22" t="str">
        <f t="shared" si="7"/>
        <v>Take a picture of the front of the church with your motorcycle in the picture.</v>
      </c>
      <c r="BR30" t="str">
        <f t="shared" si="8"/>
        <v>DB029 - 360</v>
      </c>
      <c r="BS30" t="str">
        <f t="shared" si="9"/>
        <v>Doylesville United Methodist Church</v>
      </c>
      <c r="BT30" s="23">
        <f t="shared" si="10"/>
        <v>37.848578000000003</v>
      </c>
      <c r="BU30" s="23">
        <f t="shared" si="11"/>
        <v>-84.164297000000005</v>
      </c>
    </row>
    <row r="31" spans="1:73" ht="18" customHeight="1" x14ac:dyDescent="0.25">
      <c r="A31" t="s">
        <v>42</v>
      </c>
      <c r="B31" t="s">
        <v>162</v>
      </c>
      <c r="C31" s="32">
        <v>37.848578000000003</v>
      </c>
      <c r="D31" s="32">
        <v>-84.164297000000005</v>
      </c>
      <c r="E31" t="s">
        <v>163</v>
      </c>
      <c r="F31" t="s">
        <v>164</v>
      </c>
      <c r="G31" t="s">
        <v>77</v>
      </c>
      <c r="H31" s="2">
        <v>360</v>
      </c>
      <c r="I31" t="s">
        <v>437</v>
      </c>
      <c r="J31" t="str">
        <f t="shared" si="12"/>
        <v>Take a picture of the front of the church with your motorcycle in the picture.</v>
      </c>
      <c r="M31" s="5" t="s">
        <v>64</v>
      </c>
      <c r="U31" t="s">
        <v>38</v>
      </c>
      <c r="W31" t="s">
        <v>27</v>
      </c>
      <c r="X31" t="s">
        <v>165</v>
      </c>
      <c r="Y31" t="s">
        <v>437</v>
      </c>
      <c r="Z31" t="s">
        <v>460</v>
      </c>
      <c r="AB31" s="23">
        <v>38.899086597023903</v>
      </c>
      <c r="AC31" s="23">
        <v>-84.652499859467198</v>
      </c>
      <c r="AD31" t="str">
        <f t="shared" si="0"/>
        <v>38.899087, -84.6525</v>
      </c>
      <c r="AE31" s="23" t="s">
        <v>166</v>
      </c>
      <c r="AF31" s="23"/>
      <c r="AG31" s="25"/>
      <c r="AI31" s="24">
        <v>30</v>
      </c>
      <c r="AL31" s="24" t="s">
        <v>415</v>
      </c>
      <c r="AR31" s="22" t="str">
        <f t="shared" si="1"/>
        <v>DB030</v>
      </c>
      <c r="AS31" s="22">
        <f t="shared" si="2"/>
        <v>35</v>
      </c>
      <c r="AT31" s="22" t="str">
        <f t="shared" si="3"/>
        <v>Richwood Presbyterian Church</v>
      </c>
      <c r="AU31" s="22" t="str">
        <f t="shared" si="4"/>
        <v>anytime</v>
      </c>
      <c r="AV31" s="26" t="str">
        <f t="shared" si="5"/>
        <v>1070 Richwood Road, Walton, KY 41094</v>
      </c>
      <c r="AW31" s="22" t="str">
        <f t="shared" si="6"/>
        <v>38.899087, -84.6525</v>
      </c>
      <c r="AX31" s="22" t="str">
        <f t="shared" si="7"/>
        <v>Take a picture of the front of the church with your motorcycle in the picture.</v>
      </c>
      <c r="BR31" t="str">
        <f t="shared" si="8"/>
        <v>DB030 - 35</v>
      </c>
      <c r="BS31" t="str">
        <f t="shared" si="9"/>
        <v>Richwood Presbyterian Church</v>
      </c>
      <c r="BT31" s="23">
        <f t="shared" si="10"/>
        <v>38.899086597023903</v>
      </c>
      <c r="BU31" s="23">
        <f t="shared" si="11"/>
        <v>-84.652499859467198</v>
      </c>
    </row>
    <row r="32" spans="1:73" ht="18" customHeight="1" x14ac:dyDescent="0.25">
      <c r="A32" t="s">
        <v>27</v>
      </c>
      <c r="B32" t="s">
        <v>165</v>
      </c>
      <c r="C32" s="32">
        <v>38.899086597023903</v>
      </c>
      <c r="D32" s="32">
        <v>-84.652499859467198</v>
      </c>
      <c r="E32" t="s">
        <v>166</v>
      </c>
      <c r="F32" t="s">
        <v>167</v>
      </c>
      <c r="G32" t="s">
        <v>77</v>
      </c>
      <c r="H32" s="2">
        <v>35</v>
      </c>
      <c r="I32" t="s">
        <v>437</v>
      </c>
      <c r="J32" t="str">
        <f t="shared" si="12"/>
        <v>Take a picture of the front of the church with your motorcycle in the picture.</v>
      </c>
      <c r="U32" t="s">
        <v>47</v>
      </c>
      <c r="W32" t="s">
        <v>28</v>
      </c>
      <c r="X32" t="s">
        <v>168</v>
      </c>
      <c r="Y32" t="s">
        <v>437</v>
      </c>
      <c r="Z32" t="s">
        <v>458</v>
      </c>
      <c r="AB32" s="23">
        <v>38.368018999999997</v>
      </c>
      <c r="AC32" s="23">
        <v>-84.214478</v>
      </c>
      <c r="AD32" t="str">
        <f t="shared" si="0"/>
        <v>38.368019, -84.214478</v>
      </c>
      <c r="AE32" s="23" t="s">
        <v>169</v>
      </c>
      <c r="AF32" s="23"/>
      <c r="AG32" s="25"/>
      <c r="AI32" s="24">
        <v>31</v>
      </c>
      <c r="AL32" s="24" t="s">
        <v>416</v>
      </c>
      <c r="AR32" s="22" t="str">
        <f t="shared" si="1"/>
        <v>DB031</v>
      </c>
      <c r="AS32" s="22">
        <f t="shared" si="2"/>
        <v>605</v>
      </c>
      <c r="AT32" s="22" t="str">
        <f t="shared" si="3"/>
        <v>Indian Creek Baptist Church</v>
      </c>
      <c r="AU32" s="22" t="str">
        <f t="shared" si="4"/>
        <v>anytime</v>
      </c>
      <c r="AV32" s="26" t="str">
        <f t="shared" si="5"/>
        <v>123 Kentucky Highway 1771, Cynthiana, KY 41031</v>
      </c>
      <c r="AW32" s="22" t="str">
        <f t="shared" si="6"/>
        <v>38.368019, -84.214478</v>
      </c>
      <c r="AX32" s="22" t="str">
        <f t="shared" si="7"/>
        <v>Take a picture of the historical marker for the church.</v>
      </c>
      <c r="BR32" t="str">
        <f t="shared" si="8"/>
        <v>DB031 - 605</v>
      </c>
      <c r="BS32" t="str">
        <f t="shared" si="9"/>
        <v>Indian Creek Baptist Church</v>
      </c>
      <c r="BT32" s="23">
        <f t="shared" si="10"/>
        <v>38.368018999999997</v>
      </c>
      <c r="BU32" s="23">
        <f t="shared" si="11"/>
        <v>-84.214478</v>
      </c>
    </row>
    <row r="33" spans="1:73" ht="18" customHeight="1" x14ac:dyDescent="0.25">
      <c r="A33" t="s">
        <v>28</v>
      </c>
      <c r="B33" t="s">
        <v>168</v>
      </c>
      <c r="C33" s="32">
        <v>38.368018999999997</v>
      </c>
      <c r="D33" s="32">
        <v>-84.214478</v>
      </c>
      <c r="E33" t="s">
        <v>169</v>
      </c>
      <c r="F33" t="s">
        <v>170</v>
      </c>
      <c r="G33" t="s">
        <v>77</v>
      </c>
      <c r="H33" s="2">
        <v>605</v>
      </c>
      <c r="I33" t="s">
        <v>437</v>
      </c>
      <c r="J33" t="str">
        <f t="shared" si="12"/>
        <v>Take a picture of the historical marker for the church.</v>
      </c>
      <c r="M33" s="6" t="s">
        <v>53</v>
      </c>
      <c r="N33" s="6" t="s">
        <v>54</v>
      </c>
      <c r="O33" s="6" t="s">
        <v>55</v>
      </c>
      <c r="P33" s="6" t="s">
        <v>56</v>
      </c>
      <c r="Q33" s="6" t="s">
        <v>57</v>
      </c>
      <c r="U33" t="s">
        <v>39</v>
      </c>
      <c r="W33" t="s">
        <v>43</v>
      </c>
      <c r="X33" t="s">
        <v>171</v>
      </c>
      <c r="Y33" t="s">
        <v>437</v>
      </c>
      <c r="Z33" t="s">
        <v>460</v>
      </c>
      <c r="AB33" s="23">
        <v>38.362319706739299</v>
      </c>
      <c r="AC33" s="23">
        <v>-83.614273639596206</v>
      </c>
      <c r="AD33" t="str">
        <f t="shared" si="0"/>
        <v>38.36232, -83.614274</v>
      </c>
      <c r="AE33" s="23" t="s">
        <v>172</v>
      </c>
      <c r="AF33" s="23"/>
      <c r="AG33" s="25"/>
      <c r="AI33" s="24">
        <v>32</v>
      </c>
      <c r="AL33" s="24" t="s">
        <v>417</v>
      </c>
      <c r="AR33" s="22" t="str">
        <f t="shared" si="1"/>
        <v>DB032</v>
      </c>
      <c r="AS33" s="22">
        <f t="shared" si="2"/>
        <v>350</v>
      </c>
      <c r="AT33" s="22" t="str">
        <f t="shared" si="3"/>
        <v>Goddard White Church</v>
      </c>
      <c r="AU33" s="22" t="str">
        <f t="shared" si="4"/>
        <v>anytime</v>
      </c>
      <c r="AV33" s="26" t="str">
        <f t="shared" si="5"/>
        <v>32 Covered Bridge Road, Wallingford, KY 41093</v>
      </c>
      <c r="AW33" s="22" t="str">
        <f t="shared" si="6"/>
        <v>38.36232, -83.614274</v>
      </c>
      <c r="AX33" s="22" t="str">
        <f t="shared" si="7"/>
        <v>Take a picture of the front of the church with your motorcycle in the picture.</v>
      </c>
      <c r="BR33" t="str">
        <f t="shared" si="8"/>
        <v>DB032 - 350</v>
      </c>
      <c r="BS33" t="str">
        <f t="shared" si="9"/>
        <v>Goddard White Church</v>
      </c>
      <c r="BT33" s="23">
        <f t="shared" si="10"/>
        <v>38.362319706739299</v>
      </c>
      <c r="BU33" s="23">
        <f t="shared" si="11"/>
        <v>-83.614273639596206</v>
      </c>
    </row>
    <row r="34" spans="1:73" ht="18" customHeight="1" x14ac:dyDescent="0.25">
      <c r="A34" t="s">
        <v>43</v>
      </c>
      <c r="B34" t="s">
        <v>171</v>
      </c>
      <c r="C34" s="32">
        <v>38.362319706739299</v>
      </c>
      <c r="D34" s="32">
        <v>-83.614273639596206</v>
      </c>
      <c r="E34" t="s">
        <v>172</v>
      </c>
      <c r="F34" t="s">
        <v>173</v>
      </c>
      <c r="G34" t="s">
        <v>77</v>
      </c>
      <c r="H34" s="2">
        <v>350</v>
      </c>
      <c r="I34" t="s">
        <v>437</v>
      </c>
      <c r="J34" t="str">
        <f t="shared" si="12"/>
        <v>Take a picture of the front of the church with your motorcycle in the picture.</v>
      </c>
      <c r="M34" s="7" t="s">
        <v>41</v>
      </c>
      <c r="N34" s="7" t="s">
        <v>7</v>
      </c>
      <c r="O34" s="7" t="s">
        <v>45</v>
      </c>
      <c r="P34" s="7" t="s">
        <v>18</v>
      </c>
      <c r="Q34" s="7" t="s">
        <v>48</v>
      </c>
      <c r="R34" cm="1">
        <f t="array" ref="R34">IF(SUM(--((M34:Q34="FREE")+(COUNTIF($U$2:$U$100,M34:Q34)&gt;0)&gt;0))=5,1000,0)</f>
        <v>0</v>
      </c>
      <c r="U34" t="s">
        <v>48</v>
      </c>
      <c r="W34" t="s">
        <v>44</v>
      </c>
      <c r="X34" t="s">
        <v>174</v>
      </c>
      <c r="Y34" t="s">
        <v>437</v>
      </c>
      <c r="Z34" t="s">
        <v>461</v>
      </c>
      <c r="AB34" s="23">
        <v>37.694155000000002</v>
      </c>
      <c r="AC34" s="23">
        <v>-85.263248000000004</v>
      </c>
      <c r="AD34" t="str">
        <f t="shared" si="0"/>
        <v>37.694155, -85.263248</v>
      </c>
      <c r="AE34" s="23" t="s">
        <v>175</v>
      </c>
      <c r="AF34" s="23"/>
      <c r="AG34" s="25"/>
      <c r="AI34" s="24">
        <v>33</v>
      </c>
      <c r="AL34" s="24" t="s">
        <v>418</v>
      </c>
      <c r="AR34" s="22" t="str">
        <f t="shared" si="1"/>
        <v>DB033</v>
      </c>
      <c r="AS34" s="22">
        <f t="shared" si="2"/>
        <v>105</v>
      </c>
      <c r="AT34" s="22" t="str">
        <f t="shared" si="3"/>
        <v>St. Rose Church</v>
      </c>
      <c r="AU34" s="22" t="str">
        <f t="shared" si="4"/>
        <v>anytime</v>
      </c>
      <c r="AV34" s="26" t="str">
        <f t="shared" si="5"/>
        <v>868 Loretto Road, Springfield, KY 40069</v>
      </c>
      <c r="AW34" s="22" t="str">
        <f t="shared" si="6"/>
        <v>37.694155, -85.263248</v>
      </c>
      <c r="AX34" s="22" t="str">
        <f t="shared" si="7"/>
        <v>Take a picture of the stone walkway and statue.</v>
      </c>
      <c r="BR34" t="str">
        <f t="shared" si="8"/>
        <v>DB033 - 105</v>
      </c>
      <c r="BS34" t="str">
        <f t="shared" si="9"/>
        <v>St. Rose Church</v>
      </c>
      <c r="BT34" s="23">
        <f t="shared" si="10"/>
        <v>37.694155000000002</v>
      </c>
      <c r="BU34" s="23">
        <f t="shared" si="11"/>
        <v>-85.263248000000004</v>
      </c>
    </row>
    <row r="35" spans="1:73" ht="18" customHeight="1" x14ac:dyDescent="0.25">
      <c r="A35" t="s">
        <v>44</v>
      </c>
      <c r="B35" t="s">
        <v>174</v>
      </c>
      <c r="C35" s="32">
        <v>37.694155000000002</v>
      </c>
      <c r="D35" s="32">
        <v>-85.263248000000004</v>
      </c>
      <c r="E35" t="s">
        <v>175</v>
      </c>
      <c r="F35" t="s">
        <v>176</v>
      </c>
      <c r="G35" t="s">
        <v>77</v>
      </c>
      <c r="H35" s="2">
        <v>105</v>
      </c>
      <c r="I35" t="s">
        <v>437</v>
      </c>
      <c r="J35" t="str">
        <f t="shared" si="12"/>
        <v>Take a picture of the stone walkway and statue.</v>
      </c>
      <c r="M35" s="7" t="s">
        <v>2</v>
      </c>
      <c r="N35" s="7" t="s">
        <v>39</v>
      </c>
      <c r="O35" s="7" t="s">
        <v>46</v>
      </c>
      <c r="P35" s="7" t="s">
        <v>47</v>
      </c>
      <c r="Q35" s="7" t="s">
        <v>10</v>
      </c>
      <c r="R35" cm="1">
        <f t="array" ref="R35">IF(SUM(--((M35:Q35="FREE")+(COUNTIF($U$2:$U$100,M35:Q35)&gt;0)&gt;0))=5,1000,0)</f>
        <v>1000</v>
      </c>
      <c r="U35" t="s">
        <v>40</v>
      </c>
      <c r="W35" t="s">
        <v>29</v>
      </c>
      <c r="X35" t="s">
        <v>177</v>
      </c>
      <c r="Y35" t="s">
        <v>437</v>
      </c>
      <c r="Z35" t="s">
        <v>462</v>
      </c>
      <c r="AB35" s="23">
        <v>39.023409782781101</v>
      </c>
      <c r="AC35" s="23">
        <v>-84.571191360770698</v>
      </c>
      <c r="AD35" t="str">
        <f t="shared" si="0"/>
        <v>39.02341, -84.571191</v>
      </c>
      <c r="AE35" s="23" t="s">
        <v>178</v>
      </c>
      <c r="AF35" s="23"/>
      <c r="AG35" s="25"/>
      <c r="AI35" s="24">
        <v>34</v>
      </c>
      <c r="AL35" s="24" t="s">
        <v>419</v>
      </c>
      <c r="AR35" s="22" t="str">
        <f t="shared" si="1"/>
        <v>DB034</v>
      </c>
      <c r="AS35" s="22">
        <f t="shared" si="2"/>
        <v>25</v>
      </c>
      <c r="AT35" s="22" t="str">
        <f t="shared" si="3"/>
        <v>Monte Casino Chapel</v>
      </c>
      <c r="AU35" s="22" t="str">
        <f t="shared" si="4"/>
        <v>anytime</v>
      </c>
      <c r="AV35" s="26" t="str">
        <f t="shared" si="5"/>
        <v>210 Thomas More Parkway, Crestview Hills, KY 41017</v>
      </c>
      <c r="AW35" s="22" t="str">
        <f t="shared" si="6"/>
        <v>39.02341, -84.571191</v>
      </c>
      <c r="AX35" s="22" t="str">
        <f t="shared" si="7"/>
        <v>Take a picture of the tiny chapel.</v>
      </c>
      <c r="BR35" t="str">
        <f t="shared" si="8"/>
        <v>DB034 - 25</v>
      </c>
      <c r="BS35" t="str">
        <f t="shared" si="9"/>
        <v>Monte Casino Chapel</v>
      </c>
      <c r="BT35" s="23">
        <f t="shared" si="10"/>
        <v>39.023409782781101</v>
      </c>
      <c r="BU35" s="23">
        <f t="shared" si="11"/>
        <v>-84.571191360770698</v>
      </c>
    </row>
    <row r="36" spans="1:73" ht="18" customHeight="1" x14ac:dyDescent="0.25">
      <c r="A36" t="s">
        <v>29</v>
      </c>
      <c r="B36" t="s">
        <v>177</v>
      </c>
      <c r="C36" s="32">
        <v>39.023409782781101</v>
      </c>
      <c r="D36" s="32">
        <v>-84.571191360770698</v>
      </c>
      <c r="E36" t="s">
        <v>178</v>
      </c>
      <c r="F36" t="s">
        <v>179</v>
      </c>
      <c r="G36" t="s">
        <v>77</v>
      </c>
      <c r="H36" s="2">
        <v>25</v>
      </c>
      <c r="I36" t="s">
        <v>437</v>
      </c>
      <c r="J36" t="str">
        <f t="shared" si="12"/>
        <v>Take a picture of the tiny chapel.</v>
      </c>
      <c r="M36" s="7" t="s">
        <v>43</v>
      </c>
      <c r="N36" s="7" t="s">
        <v>44</v>
      </c>
      <c r="O36" s="8" t="s">
        <v>58</v>
      </c>
      <c r="P36" s="7" t="s">
        <v>31</v>
      </c>
      <c r="Q36" s="7" t="s">
        <v>12</v>
      </c>
      <c r="R36" cm="1">
        <f t="array" ref="R36">IF(SUM(--((M36:Q36="FREE")+(COUNTIF($U$2:$U$100,M36:Q36)&gt;0)&gt;0))=5,1000,0)</f>
        <v>1000</v>
      </c>
      <c r="U36" t="s">
        <v>49</v>
      </c>
      <c r="W36" t="s">
        <v>30</v>
      </c>
      <c r="X36" t="s">
        <v>180</v>
      </c>
      <c r="Y36" t="s">
        <v>437</v>
      </c>
      <c r="Z36" t="s">
        <v>463</v>
      </c>
      <c r="AB36" s="23">
        <v>37.7901606918224</v>
      </c>
      <c r="AC36" s="23">
        <v>-83.275813151253899</v>
      </c>
      <c r="AD36" t="str">
        <f t="shared" si="0"/>
        <v>37.790161, -83.275813</v>
      </c>
      <c r="AE36" s="23" t="s">
        <v>181</v>
      </c>
      <c r="AF36" s="23"/>
      <c r="AG36" s="25"/>
      <c r="AI36" s="24">
        <v>35</v>
      </c>
      <c r="AL36" s="24" t="s">
        <v>420</v>
      </c>
      <c r="AR36" s="22" t="str">
        <f t="shared" si="1"/>
        <v>DB035</v>
      </c>
      <c r="AS36" s="22">
        <f t="shared" si="2"/>
        <v>15</v>
      </c>
      <c r="AT36" s="22" t="str">
        <f t="shared" si="3"/>
        <v>Cannel City Union Church</v>
      </c>
      <c r="AU36" s="22" t="str">
        <f t="shared" si="4"/>
        <v>anytime</v>
      </c>
      <c r="AV36" s="26" t="str">
        <f t="shared" si="5"/>
        <v>9632 Highway 191, Cannel City, KY 41408</v>
      </c>
      <c r="AW36" s="22" t="str">
        <f t="shared" si="6"/>
        <v>37.790161, -83.275813</v>
      </c>
      <c r="AX36" s="22" t="str">
        <f t="shared" si="7"/>
        <v>Take a picture of the side of the church.  It may be overgrown by now, so do your best.</v>
      </c>
      <c r="BR36" t="str">
        <f t="shared" si="8"/>
        <v>DB035 - 15</v>
      </c>
      <c r="BS36" t="str">
        <f t="shared" si="9"/>
        <v>Cannel City Union Church</v>
      </c>
      <c r="BT36" s="23">
        <f t="shared" si="10"/>
        <v>37.7901606918224</v>
      </c>
      <c r="BU36" s="23">
        <f t="shared" si="11"/>
        <v>-83.275813151253899</v>
      </c>
    </row>
    <row r="37" spans="1:73" ht="18" customHeight="1" x14ac:dyDescent="0.25">
      <c r="A37" t="s">
        <v>30</v>
      </c>
      <c r="B37" t="s">
        <v>180</v>
      </c>
      <c r="C37" s="32">
        <v>37.7901606918224</v>
      </c>
      <c r="D37" s="32">
        <v>-83.275813151253899</v>
      </c>
      <c r="E37" t="s">
        <v>181</v>
      </c>
      <c r="F37" t="s">
        <v>182</v>
      </c>
      <c r="G37" t="s">
        <v>77</v>
      </c>
      <c r="H37" s="2">
        <v>15</v>
      </c>
      <c r="I37" t="s">
        <v>437</v>
      </c>
      <c r="J37" t="str">
        <f t="shared" si="12"/>
        <v>Take a picture of the side of the church.  It may be overgrown by now, so do your best.</v>
      </c>
      <c r="M37" s="7" t="s">
        <v>17</v>
      </c>
      <c r="N37" s="7" t="s">
        <v>23</v>
      </c>
      <c r="O37" s="7" t="s">
        <v>34</v>
      </c>
      <c r="P37" s="7" t="s">
        <v>35</v>
      </c>
      <c r="Q37" s="7" t="s">
        <v>13</v>
      </c>
      <c r="R37" cm="1">
        <f t="array" ref="R37">IF(SUM(--((M37:Q37="FREE")+(COUNTIF($U$2:$U$100,M37:Q37)&gt;0)&gt;0))=5,1000,0)</f>
        <v>1000</v>
      </c>
      <c r="U37" t="s">
        <v>50</v>
      </c>
      <c r="W37" t="s">
        <v>31</v>
      </c>
      <c r="X37" t="s">
        <v>183</v>
      </c>
      <c r="Y37" t="s">
        <v>437</v>
      </c>
      <c r="Z37" t="s">
        <v>446</v>
      </c>
      <c r="AB37" s="23">
        <v>37.828953623935398</v>
      </c>
      <c r="AC37" s="23">
        <v>-85.917910795199901</v>
      </c>
      <c r="AD37" t="str">
        <f t="shared" si="0"/>
        <v>37.828954, -85.917911</v>
      </c>
      <c r="AE37" s="23" t="s">
        <v>184</v>
      </c>
      <c r="AF37" s="23"/>
      <c r="AG37" s="25"/>
      <c r="AI37" s="24">
        <v>36</v>
      </c>
      <c r="AL37" s="24" t="s">
        <v>421</v>
      </c>
      <c r="AR37" s="22" t="str">
        <f t="shared" si="1"/>
        <v>DB036</v>
      </c>
      <c r="AS37" s="22">
        <f t="shared" si="2"/>
        <v>95</v>
      </c>
      <c r="AT37" s="22" t="str">
        <f t="shared" si="3"/>
        <v>Mill Creek Baptist Church</v>
      </c>
      <c r="AU37" s="22" t="str">
        <f t="shared" si="4"/>
        <v>anytime</v>
      </c>
      <c r="AV37" s="26" t="str">
        <f t="shared" si="5"/>
        <v>1200 Jones Street, Radcliff, KY 40160</v>
      </c>
      <c r="AW37" s="22" t="str">
        <f t="shared" si="6"/>
        <v>37.828954, -85.917911</v>
      </c>
      <c r="AX37" s="22" t="str">
        <f t="shared" si="7"/>
        <v>Take a picture of the church sign.</v>
      </c>
      <c r="BR37" t="str">
        <f t="shared" si="8"/>
        <v>DB036 - 95</v>
      </c>
      <c r="BS37" t="str">
        <f t="shared" si="9"/>
        <v>Mill Creek Baptist Church</v>
      </c>
      <c r="BT37" s="23">
        <f t="shared" si="10"/>
        <v>37.828953623935398</v>
      </c>
      <c r="BU37" s="23">
        <f t="shared" si="11"/>
        <v>-85.917910795199901</v>
      </c>
    </row>
    <row r="38" spans="1:73" ht="18" customHeight="1" x14ac:dyDescent="0.25">
      <c r="A38" t="s">
        <v>31</v>
      </c>
      <c r="B38" t="s">
        <v>183</v>
      </c>
      <c r="C38" s="32">
        <v>37.828953623935398</v>
      </c>
      <c r="D38" s="32">
        <v>-85.917910795199901</v>
      </c>
      <c r="E38" t="s">
        <v>184</v>
      </c>
      <c r="F38" t="s">
        <v>185</v>
      </c>
      <c r="G38" t="s">
        <v>77</v>
      </c>
      <c r="H38" s="2">
        <v>95</v>
      </c>
      <c r="I38" t="s">
        <v>437</v>
      </c>
      <c r="J38" t="str">
        <f t="shared" si="12"/>
        <v>Take a picture of the church sign.</v>
      </c>
      <c r="M38" s="7" t="s">
        <v>49</v>
      </c>
      <c r="N38" s="7" t="s">
        <v>50</v>
      </c>
      <c r="O38" s="7" t="s">
        <v>30</v>
      </c>
      <c r="P38" s="7" t="s">
        <v>33</v>
      </c>
      <c r="Q38" s="7" t="s">
        <v>37</v>
      </c>
      <c r="R38" cm="1">
        <f t="array" ref="R38">IF(SUM(--((M38:Q38="FREE")+(COUNTIF($U$2:$U$100,M38:Q38)&gt;0)&gt;0))=5,1000,0)</f>
        <v>1000</v>
      </c>
      <c r="U38" t="s">
        <v>18</v>
      </c>
      <c r="W38" t="s">
        <v>32</v>
      </c>
      <c r="X38" t="s">
        <v>186</v>
      </c>
      <c r="Y38" t="s">
        <v>384</v>
      </c>
      <c r="Z38" t="s">
        <v>446</v>
      </c>
      <c r="AB38" s="23">
        <v>38.735902526866603</v>
      </c>
      <c r="AC38" s="23">
        <v>-86.426820435555996</v>
      </c>
      <c r="AD38" t="str">
        <f t="shared" si="0"/>
        <v>38.735903, -86.42682</v>
      </c>
      <c r="AE38" s="23" t="s">
        <v>187</v>
      </c>
      <c r="AF38" s="23"/>
      <c r="AG38" s="25"/>
      <c r="AI38" s="24">
        <v>37</v>
      </c>
      <c r="AL38" s="24" t="s">
        <v>422</v>
      </c>
      <c r="AR38" s="22" t="str">
        <f t="shared" si="1"/>
        <v>DB037</v>
      </c>
      <c r="AS38" s="22">
        <f t="shared" si="2"/>
        <v>6</v>
      </c>
      <c r="AT38" s="22" t="str">
        <f t="shared" si="3"/>
        <v>Old Union United Methodist Church</v>
      </c>
      <c r="AU38" s="22" t="str">
        <f t="shared" si="4"/>
        <v>7a-11p</v>
      </c>
      <c r="AV38" s="26" t="str">
        <f t="shared" si="5"/>
        <v>1186 W County Rd 500 N</v>
      </c>
      <c r="AW38" s="22" t="str">
        <f t="shared" si="6"/>
        <v>38.735903, -86.42682</v>
      </c>
      <c r="AX38" s="22" t="str">
        <f t="shared" si="7"/>
        <v>Take a picture of the church sign.</v>
      </c>
      <c r="BR38" t="str">
        <f t="shared" si="8"/>
        <v>DB037 - 6</v>
      </c>
      <c r="BS38" t="str">
        <f t="shared" si="9"/>
        <v>Old Union United Methodist Church</v>
      </c>
      <c r="BT38" s="23">
        <f t="shared" si="10"/>
        <v>38.629955000000002</v>
      </c>
      <c r="BU38" s="23">
        <f t="shared" si="11"/>
        <v>-86.480794000000003</v>
      </c>
    </row>
    <row r="39" spans="1:73" ht="18" customHeight="1" x14ac:dyDescent="0.25">
      <c r="A39" t="s">
        <v>32</v>
      </c>
      <c r="B39" t="s">
        <v>186</v>
      </c>
      <c r="C39" s="32">
        <v>38.629955000000002</v>
      </c>
      <c r="D39" s="32">
        <v>-86.480794000000003</v>
      </c>
      <c r="E39" t="s">
        <v>187</v>
      </c>
      <c r="F39" t="s">
        <v>188</v>
      </c>
      <c r="G39" t="s">
        <v>137</v>
      </c>
      <c r="H39" s="2">
        <v>6</v>
      </c>
      <c r="I39" t="s">
        <v>384</v>
      </c>
      <c r="J39" t="str">
        <f t="shared" si="12"/>
        <v>Take a picture of the church sign.</v>
      </c>
      <c r="L39" cm="1">
        <f t="array" ref="L39">IF(SUM(--((CHOOSE({1,2,3,4,5},Q34,P35,O36,N37,M38)="FREE")+(COUNTIF($U$2:$U$100,CHOOSE({1,2,3,4,5},Q34,P35,O36,N37,M38))&gt;0)&gt;0))=5,1000,0)</f>
        <v>1000</v>
      </c>
      <c r="M39" cm="1">
        <f t="array" ref="M39">IF(SUM(--((M34:M38="FREE")+(COUNTIF($U$2:$U$100,M34:M38)&gt;0)&gt;0))=5,1000,0)</f>
        <v>1000</v>
      </c>
      <c r="N39" cm="1">
        <f t="array" ref="N39">IF(SUM(--((N34:N38="FREE")+(COUNTIF($U$2:$U$100,N34:N38)&gt;0)&gt;0))=5,1000,0)</f>
        <v>0</v>
      </c>
      <c r="O39" cm="1">
        <f t="array" ref="O39">IF(SUM(--((O34:O38="FREE")+(COUNTIF($U$2:$U$100,O34:O38)&gt;0)&gt;0))=5,1000,0)</f>
        <v>1000</v>
      </c>
      <c r="P39" cm="1">
        <f t="array" ref="P39">IF(SUM(--((P34:P38="FREE")+(COUNTIF($U$2:$U$100,P34:P38)&gt;0)&gt;0))=5,1000,0)</f>
        <v>1000</v>
      </c>
      <c r="Q39" cm="1">
        <f t="array" ref="Q39">IF(SUM(--((Q34:Q38="FREE")+(COUNTIF($U$2:$U$100,Q34:Q38)&gt;0)&gt;0))=5,1000,0)</f>
        <v>1000</v>
      </c>
      <c r="R39" cm="1">
        <f t="array" ref="R39">IF(SUM(--((CHOOSE({1,2,3,4,5},M34,N35,O36,P37,Q38)="FREE")+(COUNTIF($U$2:$U$100,CHOOSE({1,2,3,4,5},M34,N35,O36,P37,Q38))&gt;0)&gt;0))=5,1000,0)</f>
        <v>1000</v>
      </c>
      <c r="U39" t="s">
        <v>19</v>
      </c>
      <c r="W39" t="s">
        <v>33</v>
      </c>
      <c r="X39" t="s">
        <v>189</v>
      </c>
      <c r="Y39" t="s">
        <v>437</v>
      </c>
      <c r="Z39" t="s">
        <v>464</v>
      </c>
      <c r="AB39" s="23">
        <v>37.673723000000003</v>
      </c>
      <c r="AC39" s="23">
        <v>-85.448041000000003</v>
      </c>
      <c r="AD39" t="str">
        <f t="shared" si="0"/>
        <v>37.673723, -85.448041</v>
      </c>
      <c r="AE39" s="23" t="s">
        <v>190</v>
      </c>
      <c r="AF39" s="23"/>
      <c r="AG39" s="25"/>
      <c r="AI39" s="24">
        <v>38</v>
      </c>
      <c r="AL39" s="24" t="s">
        <v>423</v>
      </c>
      <c r="AR39" s="22" t="str">
        <f t="shared" si="1"/>
        <v>DB038</v>
      </c>
      <c r="AS39" s="22">
        <f t="shared" si="2"/>
        <v>80</v>
      </c>
      <c r="AT39" s="22" t="str">
        <f t="shared" si="3"/>
        <v>Holy Cross Church</v>
      </c>
      <c r="AU39" s="22" t="str">
        <f t="shared" si="4"/>
        <v>anytime</v>
      </c>
      <c r="AV39" s="26" t="str">
        <f t="shared" si="5"/>
        <v>126 New Haven Road, Loretto, KY 40037</v>
      </c>
      <c r="AW39" s="22" t="str">
        <f t="shared" si="6"/>
        <v>37.673723, -85.448041</v>
      </c>
      <c r="AX39" s="22" t="str">
        <f t="shared" si="7"/>
        <v>Take a picture of the entrance of the church with the church in the background.</v>
      </c>
      <c r="BR39" t="str">
        <f t="shared" si="8"/>
        <v>DB038 - 80</v>
      </c>
      <c r="BS39" t="str">
        <f t="shared" si="9"/>
        <v>Holy Cross Church</v>
      </c>
      <c r="BT39" s="23">
        <f t="shared" si="10"/>
        <v>37.673723000000003</v>
      </c>
      <c r="BU39" s="23">
        <f t="shared" si="11"/>
        <v>-85.448041000000003</v>
      </c>
    </row>
    <row r="40" spans="1:73" ht="18" customHeight="1" x14ac:dyDescent="0.25">
      <c r="A40" t="s">
        <v>33</v>
      </c>
      <c r="B40" t="s">
        <v>189</v>
      </c>
      <c r="C40" s="32">
        <v>37.673723000000003</v>
      </c>
      <c r="D40" s="32">
        <v>-85.448041000000003</v>
      </c>
      <c r="E40" t="s">
        <v>190</v>
      </c>
      <c r="F40" t="s">
        <v>191</v>
      </c>
      <c r="G40" t="s">
        <v>77</v>
      </c>
      <c r="H40" s="2">
        <v>80</v>
      </c>
      <c r="I40" t="s">
        <v>437</v>
      </c>
      <c r="J40" t="str">
        <f t="shared" si="12"/>
        <v>Take a picture of the entrance of the church with the church in the background.</v>
      </c>
      <c r="U40" t="s">
        <v>20</v>
      </c>
      <c r="W40" t="s">
        <v>45</v>
      </c>
      <c r="X40" t="s">
        <v>192</v>
      </c>
      <c r="Y40" t="s">
        <v>437</v>
      </c>
      <c r="Z40" t="s">
        <v>460</v>
      </c>
      <c r="AB40" s="23">
        <v>37.594028992007303</v>
      </c>
      <c r="AC40" s="23">
        <v>-85.343959652410305</v>
      </c>
      <c r="AD40" t="str">
        <f t="shared" si="0"/>
        <v>37.594029, -85.34396</v>
      </c>
      <c r="AE40" s="23" t="s">
        <v>193</v>
      </c>
      <c r="AF40" s="23"/>
      <c r="AG40" s="25"/>
      <c r="AI40" s="24">
        <v>39</v>
      </c>
      <c r="AL40" s="24" t="s">
        <v>424</v>
      </c>
      <c r="AR40" s="22" t="str">
        <f t="shared" si="1"/>
        <v>DB039</v>
      </c>
      <c r="AS40" s="22">
        <f t="shared" si="2"/>
        <v>160</v>
      </c>
      <c r="AT40" s="22" t="str">
        <f t="shared" si="3"/>
        <v>St. Charles Catholic Church</v>
      </c>
      <c r="AU40" s="22" t="str">
        <f t="shared" si="4"/>
        <v>anytime</v>
      </c>
      <c r="AV40" s="26" t="str">
        <f t="shared" si="5"/>
        <v>675 Highway 327, Lebanon, KY 40033</v>
      </c>
      <c r="AW40" s="22" t="str">
        <f t="shared" si="6"/>
        <v>37.594029, -85.34396</v>
      </c>
      <c r="AX40" s="22" t="str">
        <f t="shared" si="7"/>
        <v>Take a picture of the front of the church with your motorcycle in the picture.</v>
      </c>
      <c r="BR40" t="str">
        <f t="shared" si="8"/>
        <v>DB039 - 160</v>
      </c>
      <c r="BS40" t="str">
        <f t="shared" si="9"/>
        <v>St. Charles Catholic Church</v>
      </c>
      <c r="BT40" s="23">
        <f t="shared" si="10"/>
        <v>37.594028992007303</v>
      </c>
      <c r="BU40" s="23">
        <f t="shared" si="11"/>
        <v>-85.343959652410305</v>
      </c>
    </row>
    <row r="41" spans="1:73" ht="18" customHeight="1" x14ac:dyDescent="0.25">
      <c r="A41" t="s">
        <v>45</v>
      </c>
      <c r="B41" t="s">
        <v>192</v>
      </c>
      <c r="C41" s="32">
        <v>37.594028992007303</v>
      </c>
      <c r="D41" s="32">
        <v>-85.343959652410305</v>
      </c>
      <c r="E41" t="s">
        <v>193</v>
      </c>
      <c r="F41" t="s">
        <v>194</v>
      </c>
      <c r="G41" t="s">
        <v>77</v>
      </c>
      <c r="H41" s="2">
        <v>160</v>
      </c>
      <c r="I41" t="s">
        <v>437</v>
      </c>
      <c r="J41" t="str">
        <f t="shared" si="12"/>
        <v>Take a picture of the front of the church with your motorcycle in the picture.</v>
      </c>
      <c r="U41" t="s">
        <v>21</v>
      </c>
      <c r="W41" t="s">
        <v>34</v>
      </c>
      <c r="X41" t="s">
        <v>195</v>
      </c>
      <c r="Y41" t="s">
        <v>437</v>
      </c>
      <c r="Z41" t="s">
        <v>446</v>
      </c>
      <c r="AB41" s="23">
        <v>37.568320474552799</v>
      </c>
      <c r="AC41" s="23">
        <v>-85.251556278057805</v>
      </c>
      <c r="AD41" t="str">
        <f t="shared" si="0"/>
        <v>37.56832, -85.251556</v>
      </c>
      <c r="AE41" s="23" t="s">
        <v>196</v>
      </c>
      <c r="AF41" s="23"/>
      <c r="AG41" s="25"/>
      <c r="AI41" s="24">
        <v>40</v>
      </c>
      <c r="AL41" s="24" t="s">
        <v>425</v>
      </c>
      <c r="AR41" s="22" t="str">
        <f t="shared" si="1"/>
        <v>DB040</v>
      </c>
      <c r="AS41" s="22">
        <f t="shared" si="2"/>
        <v>6</v>
      </c>
      <c r="AT41" s="22" t="str">
        <f t="shared" si="3"/>
        <v>St Augustine Church</v>
      </c>
      <c r="AU41" s="22" t="str">
        <f t="shared" si="4"/>
        <v>anytime</v>
      </c>
      <c r="AV41" s="26" t="str">
        <f t="shared" si="5"/>
        <v>235 South Spalding Avenue, Lebanon, KY 40033</v>
      </c>
      <c r="AW41" s="22" t="str">
        <f t="shared" si="6"/>
        <v>37.56832, -85.251556</v>
      </c>
      <c r="AX41" s="22" t="str">
        <f t="shared" si="7"/>
        <v>Take a picture of the church sign.</v>
      </c>
      <c r="BR41" t="str">
        <f t="shared" si="8"/>
        <v>DB040 - 6</v>
      </c>
      <c r="BS41" t="str">
        <f t="shared" si="9"/>
        <v>St Augustine Church</v>
      </c>
      <c r="BT41" s="23">
        <f t="shared" si="10"/>
        <v>37.568320474552799</v>
      </c>
      <c r="BU41" s="23">
        <f t="shared" si="11"/>
        <v>-85.251556278057805</v>
      </c>
    </row>
    <row r="42" spans="1:73" ht="18" customHeight="1" x14ac:dyDescent="0.25">
      <c r="A42" t="s">
        <v>34</v>
      </c>
      <c r="B42" t="s">
        <v>195</v>
      </c>
      <c r="C42" s="32">
        <v>37.568320474552799</v>
      </c>
      <c r="D42" s="32">
        <v>-85.251556278057805</v>
      </c>
      <c r="E42" t="s">
        <v>196</v>
      </c>
      <c r="F42" t="s">
        <v>194</v>
      </c>
      <c r="G42" t="s">
        <v>77</v>
      </c>
      <c r="H42" s="2">
        <v>6</v>
      </c>
      <c r="I42" t="s">
        <v>437</v>
      </c>
      <c r="J42" t="str">
        <f t="shared" si="12"/>
        <v>Take a picture of the church sign.</v>
      </c>
      <c r="U42" t="s">
        <v>22</v>
      </c>
      <c r="W42" t="s">
        <v>35</v>
      </c>
      <c r="X42" t="s">
        <v>197</v>
      </c>
      <c r="Y42" t="s">
        <v>437</v>
      </c>
      <c r="Z42" t="s">
        <v>450</v>
      </c>
      <c r="AB42" s="23">
        <v>37.630600745067802</v>
      </c>
      <c r="AC42" s="23">
        <v>-85.507444319585403</v>
      </c>
      <c r="AD42" t="str">
        <f t="shared" si="0"/>
        <v>37.630601, -85.507444</v>
      </c>
      <c r="AE42" s="23" t="s">
        <v>198</v>
      </c>
      <c r="AF42" s="23"/>
      <c r="AG42" s="25"/>
      <c r="AI42" s="24">
        <v>41</v>
      </c>
      <c r="AL42" s="24" t="s">
        <v>426</v>
      </c>
      <c r="AR42" s="22" t="str">
        <f t="shared" si="1"/>
        <v>DB041</v>
      </c>
      <c r="AS42" s="22">
        <f t="shared" si="2"/>
        <v>85</v>
      </c>
      <c r="AT42" s="22" t="str">
        <f t="shared" si="3"/>
        <v>St. Vincent de Paul Catholic Church</v>
      </c>
      <c r="AU42" s="22" t="str">
        <f t="shared" si="4"/>
        <v>anytime</v>
      </c>
      <c r="AV42" s="26" t="str">
        <f t="shared" si="5"/>
        <v>104 Church Street, New Hope, KY 40052</v>
      </c>
      <c r="AW42" s="22" t="str">
        <f t="shared" si="6"/>
        <v>37.630601, -85.507444</v>
      </c>
      <c r="AX42" s="22" t="str">
        <f t="shared" si="7"/>
        <v>Take a picture of the church.</v>
      </c>
      <c r="BR42" t="str">
        <f t="shared" si="8"/>
        <v>DB041 - 85</v>
      </c>
      <c r="BS42" t="str">
        <f t="shared" si="9"/>
        <v>St. Vincent de Paul Catholic Church</v>
      </c>
      <c r="BT42" s="23">
        <f t="shared" si="10"/>
        <v>37.630600745067802</v>
      </c>
      <c r="BU42" s="23">
        <f t="shared" si="11"/>
        <v>-85.507444319585403</v>
      </c>
    </row>
    <row r="43" spans="1:73" ht="18" customHeight="1" x14ac:dyDescent="0.25">
      <c r="A43" t="s">
        <v>35</v>
      </c>
      <c r="B43" t="s">
        <v>197</v>
      </c>
      <c r="C43" s="32">
        <v>37.630600745067802</v>
      </c>
      <c r="D43" s="32">
        <v>-85.507444319585403</v>
      </c>
      <c r="E43" t="s">
        <v>198</v>
      </c>
      <c r="F43" t="s">
        <v>199</v>
      </c>
      <c r="G43" t="s">
        <v>77</v>
      </c>
      <c r="H43" s="2">
        <v>85</v>
      </c>
      <c r="I43" t="s">
        <v>437</v>
      </c>
      <c r="J43" t="str">
        <f t="shared" si="12"/>
        <v>Take a picture of the church.</v>
      </c>
      <c r="U43" t="s">
        <v>23</v>
      </c>
      <c r="W43" t="s">
        <v>36</v>
      </c>
      <c r="X43" t="s">
        <v>200</v>
      </c>
      <c r="Y43" t="s">
        <v>437</v>
      </c>
      <c r="Z43" t="s">
        <v>465</v>
      </c>
      <c r="AB43" s="23">
        <v>38.780422000000002</v>
      </c>
      <c r="AC43" s="23">
        <v>-84.900665000000004</v>
      </c>
      <c r="AD43" t="str">
        <f t="shared" si="0"/>
        <v>38.780422, -84.900665</v>
      </c>
      <c r="AE43" s="23" t="s">
        <v>201</v>
      </c>
      <c r="AF43" s="23"/>
      <c r="AG43" s="25"/>
      <c r="AI43" s="24">
        <v>42</v>
      </c>
      <c r="AL43" s="24" t="s">
        <v>427</v>
      </c>
      <c r="AR43" s="22" t="str">
        <f t="shared" si="1"/>
        <v>DB042</v>
      </c>
      <c r="AS43" s="22">
        <f t="shared" si="2"/>
        <v>45</v>
      </c>
      <c r="AT43" s="22" t="str">
        <f t="shared" si="3"/>
        <v>St. Joseph Catholic Church</v>
      </c>
      <c r="AU43" s="22" t="str">
        <f t="shared" si="4"/>
        <v>anytime</v>
      </c>
      <c r="AV43" s="26" t="str">
        <f t="shared" si="5"/>
        <v>602 Kirby Avenue, Warsaw, KY 41095</v>
      </c>
      <c r="AW43" s="22" t="str">
        <f t="shared" si="6"/>
        <v>38.780422, -84.900665</v>
      </c>
      <c r="AX43" s="22" t="str">
        <f t="shared" si="7"/>
        <v>Take a picture of the statue in the middle of the parking lot with your motorcycle in the picture..</v>
      </c>
      <c r="BR43" t="str">
        <f t="shared" si="8"/>
        <v>DB042 - 45</v>
      </c>
      <c r="BS43" t="str">
        <f t="shared" si="9"/>
        <v>St. Joseph Catholic Church</v>
      </c>
      <c r="BT43" s="23">
        <f t="shared" si="10"/>
        <v>38.780422000000002</v>
      </c>
      <c r="BU43" s="23">
        <f t="shared" si="11"/>
        <v>-84.900665000000004</v>
      </c>
    </row>
    <row r="44" spans="1:73" ht="18" customHeight="1" x14ac:dyDescent="0.25">
      <c r="A44" t="s">
        <v>36</v>
      </c>
      <c r="B44" t="s">
        <v>200</v>
      </c>
      <c r="C44" s="32">
        <v>38.780422000000002</v>
      </c>
      <c r="D44" s="32">
        <v>-84.900665000000004</v>
      </c>
      <c r="E44" t="s">
        <v>201</v>
      </c>
      <c r="F44" t="s">
        <v>202</v>
      </c>
      <c r="G44" t="s">
        <v>77</v>
      </c>
      <c r="H44" s="2">
        <v>45</v>
      </c>
      <c r="I44" t="s">
        <v>437</v>
      </c>
      <c r="J44" t="str">
        <f t="shared" si="12"/>
        <v>Take a picture of the statue in the middle of the parking lot with your motorcycle in the picture..</v>
      </c>
      <c r="U44" t="s">
        <v>24</v>
      </c>
      <c r="W44" t="s">
        <v>46</v>
      </c>
      <c r="X44" t="s">
        <v>203</v>
      </c>
      <c r="Y44" t="s">
        <v>437</v>
      </c>
      <c r="Z44" t="s">
        <v>451</v>
      </c>
      <c r="AB44" s="23">
        <v>38.900365000000001</v>
      </c>
      <c r="AC44" s="23">
        <v>-84.894903999999997</v>
      </c>
      <c r="AD44" t="str">
        <f t="shared" si="0"/>
        <v>38.900365, -84.894904</v>
      </c>
      <c r="AE44" s="23" t="s">
        <v>204</v>
      </c>
      <c r="AF44" s="23"/>
      <c r="AG44" s="25"/>
      <c r="AI44" s="24">
        <v>43</v>
      </c>
      <c r="AL44" s="24" t="s">
        <v>428</v>
      </c>
      <c r="AR44" s="22" t="str">
        <f t="shared" si="1"/>
        <v>DB043</v>
      </c>
      <c r="AS44" s="22">
        <f t="shared" si="2"/>
        <v>245</v>
      </c>
      <c r="AT44" s="22" t="str">
        <f t="shared" si="3"/>
        <v>Grant's Creek Baptist Church</v>
      </c>
      <c r="AU44" s="22" t="str">
        <f t="shared" si="4"/>
        <v>anytime</v>
      </c>
      <c r="AV44" s="26" t="str">
        <f t="shared" si="5"/>
        <v>14685 Lower Grants Creek Road, Rising Sun, IN 47040</v>
      </c>
      <c r="AW44" s="22" t="str">
        <f t="shared" si="6"/>
        <v>38.900365, -84.894904</v>
      </c>
      <c r="AX44" s="22" t="str">
        <f t="shared" si="7"/>
        <v>Take a picture of the front of the church.</v>
      </c>
      <c r="BR44" t="str">
        <f t="shared" si="8"/>
        <v>DB043 - 245</v>
      </c>
      <c r="BS44" t="str">
        <f t="shared" si="9"/>
        <v>Grant's Creek Baptist Church</v>
      </c>
      <c r="BT44" s="23">
        <f t="shared" si="10"/>
        <v>38.900365000000001</v>
      </c>
      <c r="BU44" s="23">
        <f t="shared" si="11"/>
        <v>-84.894903999999997</v>
      </c>
    </row>
    <row r="45" spans="1:73" ht="18" customHeight="1" x14ac:dyDescent="0.25">
      <c r="A45" t="s">
        <v>46</v>
      </c>
      <c r="B45" t="s">
        <v>203</v>
      </c>
      <c r="C45" s="32">
        <v>38.900365000000001</v>
      </c>
      <c r="D45" s="32">
        <v>-84.894903999999997</v>
      </c>
      <c r="E45" t="s">
        <v>204</v>
      </c>
      <c r="F45" t="s">
        <v>205</v>
      </c>
      <c r="G45" t="s">
        <v>137</v>
      </c>
      <c r="H45" s="2">
        <v>245</v>
      </c>
      <c r="I45" t="s">
        <v>437</v>
      </c>
      <c r="J45" t="str">
        <f t="shared" si="12"/>
        <v>Take a picture of the front of the church.</v>
      </c>
      <c r="U45" t="s">
        <v>25</v>
      </c>
      <c r="W45" t="s">
        <v>37</v>
      </c>
      <c r="X45" t="s">
        <v>206</v>
      </c>
      <c r="Y45" t="s">
        <v>437</v>
      </c>
      <c r="Z45" t="s">
        <v>451</v>
      </c>
      <c r="AB45" s="23">
        <v>38.550919</v>
      </c>
      <c r="AC45" s="23">
        <v>-85.273443</v>
      </c>
      <c r="AD45" t="str">
        <f t="shared" si="0"/>
        <v>38.550919, -85.273443</v>
      </c>
      <c r="AE45" s="23" t="s">
        <v>207</v>
      </c>
      <c r="AF45" s="23"/>
      <c r="AG45" s="25"/>
      <c r="AI45" s="24">
        <v>44</v>
      </c>
      <c r="AL45" s="24" t="s">
        <v>429</v>
      </c>
      <c r="AR45" s="22" t="str">
        <f t="shared" si="1"/>
        <v>DB044</v>
      </c>
      <c r="AS45" s="22">
        <f t="shared" si="2"/>
        <v>750</v>
      </c>
      <c r="AT45" s="22" t="str">
        <f t="shared" si="3"/>
        <v>Antioch Church</v>
      </c>
      <c r="AU45" s="22" t="str">
        <f t="shared" si="4"/>
        <v>anytime</v>
      </c>
      <c r="AV45" s="26" t="str">
        <f t="shared" si="5"/>
        <v>4249 Highway 421 South, Bedford, KY 40006</v>
      </c>
      <c r="AW45" s="22" t="str">
        <f t="shared" si="6"/>
        <v>38.550919, -85.273443</v>
      </c>
      <c r="AX45" s="22" t="str">
        <f t="shared" si="7"/>
        <v>Take a picture of the front of the church.</v>
      </c>
      <c r="BR45" t="str">
        <f t="shared" si="8"/>
        <v>DB044 - 750</v>
      </c>
      <c r="BS45" t="str">
        <f t="shared" si="9"/>
        <v>Antioch Church</v>
      </c>
      <c r="BT45" s="23">
        <f t="shared" si="10"/>
        <v>38.550919</v>
      </c>
      <c r="BU45" s="23">
        <f t="shared" si="11"/>
        <v>-85.273443</v>
      </c>
    </row>
    <row r="46" spans="1:73" ht="18" customHeight="1" x14ac:dyDescent="0.25">
      <c r="A46" t="s">
        <v>37</v>
      </c>
      <c r="B46" t="s">
        <v>206</v>
      </c>
      <c r="C46" s="32">
        <v>38.550919</v>
      </c>
      <c r="D46" s="32">
        <v>-85.273443</v>
      </c>
      <c r="E46" t="s">
        <v>207</v>
      </c>
      <c r="F46" t="s">
        <v>208</v>
      </c>
      <c r="G46" t="s">
        <v>77</v>
      </c>
      <c r="H46" s="2">
        <v>750</v>
      </c>
      <c r="I46" t="s">
        <v>437</v>
      </c>
      <c r="J46" t="str">
        <f t="shared" si="12"/>
        <v>Take a picture of the front of the church.</v>
      </c>
      <c r="U46" t="s">
        <v>17</v>
      </c>
      <c r="W46" t="s">
        <v>38</v>
      </c>
      <c r="X46" t="s">
        <v>209</v>
      </c>
      <c r="Y46" t="s">
        <v>437</v>
      </c>
      <c r="Z46" t="s">
        <v>466</v>
      </c>
      <c r="AB46" s="23">
        <v>38.308093999999997</v>
      </c>
      <c r="AC46" s="23">
        <v>-85.294726999999995</v>
      </c>
      <c r="AD46" t="str">
        <f t="shared" si="0"/>
        <v>38.308094, -85.294727</v>
      </c>
      <c r="AE46" s="23" t="s">
        <v>210</v>
      </c>
      <c r="AF46" s="23"/>
      <c r="AG46" s="25"/>
      <c r="AI46" s="24">
        <v>45</v>
      </c>
      <c r="AL46" s="24" t="s">
        <v>430</v>
      </c>
      <c r="AR46" s="22" t="str">
        <f t="shared" si="1"/>
        <v>DB045</v>
      </c>
      <c r="AS46" s="22">
        <f t="shared" si="2"/>
        <v>75</v>
      </c>
      <c r="AT46" s="22" t="str">
        <f t="shared" si="3"/>
        <v>Dover Baptist Church</v>
      </c>
      <c r="AU46" s="22" t="str">
        <f t="shared" si="4"/>
        <v>anytime</v>
      </c>
      <c r="AV46" s="26" t="str">
        <f t="shared" si="5"/>
        <v>7327 Dover Road, Shelbyville, KY 40065</v>
      </c>
      <c r="AW46" s="22" t="str">
        <f t="shared" si="6"/>
        <v>38.308094, -85.294727</v>
      </c>
      <c r="AX46" s="22" t="str">
        <f t="shared" si="7"/>
        <v>Take a picture of the church sign with the building in the background.</v>
      </c>
      <c r="BR46" t="str">
        <f t="shared" si="8"/>
        <v>DB045 - 75</v>
      </c>
      <c r="BS46" t="str">
        <f t="shared" si="9"/>
        <v>Dover Baptist Church</v>
      </c>
      <c r="BT46" s="23">
        <f t="shared" si="10"/>
        <v>38.308093999999997</v>
      </c>
      <c r="BU46" s="23">
        <f t="shared" si="11"/>
        <v>-85.294726999999995</v>
      </c>
    </row>
    <row r="47" spans="1:73" ht="18" customHeight="1" x14ac:dyDescent="0.25">
      <c r="A47" t="s">
        <v>38</v>
      </c>
      <c r="B47" t="s">
        <v>209</v>
      </c>
      <c r="C47" s="32">
        <v>38.308093999999997</v>
      </c>
      <c r="D47" s="32">
        <v>-85.294726999999995</v>
      </c>
      <c r="E47" t="s">
        <v>210</v>
      </c>
      <c r="F47" t="s">
        <v>211</v>
      </c>
      <c r="G47" t="s">
        <v>77</v>
      </c>
      <c r="H47" s="2">
        <v>75</v>
      </c>
      <c r="I47" t="s">
        <v>437</v>
      </c>
      <c r="J47" t="str">
        <f t="shared" si="12"/>
        <v>Take a picture of the church sign with the building in the background.</v>
      </c>
      <c r="U47" t="s">
        <v>1</v>
      </c>
      <c r="W47" t="s">
        <v>47</v>
      </c>
      <c r="X47" t="s">
        <v>212</v>
      </c>
      <c r="Y47" t="s">
        <v>437</v>
      </c>
      <c r="Z47" t="s">
        <v>466</v>
      </c>
      <c r="AB47" s="23">
        <v>38.487616000000003</v>
      </c>
      <c r="AC47" s="23">
        <v>-85.600881000000001</v>
      </c>
      <c r="AD47" t="str">
        <f t="shared" si="0"/>
        <v>38.487616, -85.600881</v>
      </c>
      <c r="AE47" s="23" t="s">
        <v>213</v>
      </c>
      <c r="AF47" s="23"/>
      <c r="AG47" s="25"/>
      <c r="AI47" s="24">
        <v>46</v>
      </c>
      <c r="AL47" s="24" t="s">
        <v>431</v>
      </c>
      <c r="AR47" t="str">
        <f t="shared" si="1"/>
        <v>DB046</v>
      </c>
      <c r="AS47">
        <f t="shared" si="2"/>
        <v>440</v>
      </c>
      <c r="AT47" t="str">
        <f t="shared" si="3"/>
        <v>Old Salem United Methodist Church</v>
      </c>
      <c r="AU47" t="str">
        <f t="shared" si="4"/>
        <v>anytime</v>
      </c>
      <c r="AV47" s="23" t="str">
        <f t="shared" si="5"/>
        <v>7921 Salem Church Road, Charlestown, IN 47111</v>
      </c>
      <c r="AW47" t="str">
        <f t="shared" si="6"/>
        <v>38.487616, -85.600881</v>
      </c>
      <c r="AX47" t="str">
        <f t="shared" si="7"/>
        <v>Take a picture of the church sign with the building in the background.</v>
      </c>
      <c r="BR47" t="str">
        <f t="shared" si="8"/>
        <v>DB046 - 440</v>
      </c>
      <c r="BS47" t="str">
        <f t="shared" si="9"/>
        <v>Old Salem United Methodist Church</v>
      </c>
      <c r="BT47" s="23">
        <f t="shared" si="10"/>
        <v>38.487616000000003</v>
      </c>
      <c r="BU47" s="23">
        <f t="shared" si="11"/>
        <v>-85.600881000000001</v>
      </c>
    </row>
    <row r="48" spans="1:73" ht="18" customHeight="1" x14ac:dyDescent="0.25">
      <c r="A48" t="s">
        <v>47</v>
      </c>
      <c r="B48" t="s">
        <v>212</v>
      </c>
      <c r="C48" s="32">
        <v>38.487616000000003</v>
      </c>
      <c r="D48" s="32">
        <v>-85.600881000000001</v>
      </c>
      <c r="E48" t="s">
        <v>213</v>
      </c>
      <c r="F48" t="s">
        <v>214</v>
      </c>
      <c r="G48" t="s">
        <v>137</v>
      </c>
      <c r="H48" s="2">
        <v>440</v>
      </c>
      <c r="I48" t="s">
        <v>437</v>
      </c>
      <c r="J48" t="str">
        <f t="shared" si="12"/>
        <v>Take a picture of the church sign with the building in the background.</v>
      </c>
      <c r="W48" t="s">
        <v>39</v>
      </c>
      <c r="X48" t="s">
        <v>215</v>
      </c>
      <c r="Y48" t="s">
        <v>437</v>
      </c>
      <c r="Z48" t="s">
        <v>451</v>
      </c>
      <c r="AB48" s="23">
        <v>37.208342000000002</v>
      </c>
      <c r="AC48" s="23">
        <v>-87.880725999999996</v>
      </c>
      <c r="AD48" t="str">
        <f t="shared" si="0"/>
        <v>37.208342, -87.880726</v>
      </c>
      <c r="AE48" s="23" t="s">
        <v>216</v>
      </c>
      <c r="AF48" s="23"/>
      <c r="AG48" s="25"/>
      <c r="AI48" s="24">
        <v>47</v>
      </c>
      <c r="AL48" s="24" t="s">
        <v>432</v>
      </c>
      <c r="AR48" t="str">
        <f t="shared" si="1"/>
        <v>DB047</v>
      </c>
      <c r="AS48">
        <f t="shared" si="2"/>
        <v>750</v>
      </c>
      <c r="AT48" t="str">
        <f t="shared" si="3"/>
        <v>Union Grove General Baptist Church</v>
      </c>
      <c r="AU48" t="str">
        <f t="shared" si="4"/>
        <v>anytime</v>
      </c>
      <c r="AV48" s="23" t="str">
        <f t="shared" si="5"/>
        <v>350 Shady Grove Road, Princeton, KY 42445</v>
      </c>
      <c r="AW48" t="str">
        <f t="shared" si="6"/>
        <v>37.208342, -87.880726</v>
      </c>
      <c r="AX48" t="str">
        <f t="shared" si="7"/>
        <v>Take a picture of the front of the church.</v>
      </c>
      <c r="BR48" t="str">
        <f t="shared" si="8"/>
        <v>DB047 - 750</v>
      </c>
      <c r="BS48" t="str">
        <f t="shared" si="9"/>
        <v>Union Grove General Baptist Church</v>
      </c>
      <c r="BT48" s="23">
        <f t="shared" si="10"/>
        <v>37.208342000000002</v>
      </c>
      <c r="BU48" s="23">
        <f t="shared" si="11"/>
        <v>-87.880725999999996</v>
      </c>
    </row>
    <row r="49" spans="1:73" ht="18" customHeight="1" x14ac:dyDescent="0.25">
      <c r="A49" t="s">
        <v>39</v>
      </c>
      <c r="B49" t="s">
        <v>215</v>
      </c>
      <c r="C49" s="32">
        <v>37.208342000000002</v>
      </c>
      <c r="D49" s="32">
        <v>-87.880725999999996</v>
      </c>
      <c r="E49" t="s">
        <v>216</v>
      </c>
      <c r="F49" t="s">
        <v>217</v>
      </c>
      <c r="G49" t="s">
        <v>77</v>
      </c>
      <c r="H49" s="2">
        <v>750</v>
      </c>
      <c r="I49" t="s">
        <v>437</v>
      </c>
      <c r="J49" t="str">
        <f t="shared" si="12"/>
        <v>Take a picture of the front of the church.</v>
      </c>
      <c r="W49" t="s">
        <v>48</v>
      </c>
      <c r="X49" t="s">
        <v>218</v>
      </c>
      <c r="Y49" t="s">
        <v>437</v>
      </c>
      <c r="Z49" t="s">
        <v>445</v>
      </c>
      <c r="AB49" s="23">
        <v>37.037185000000001</v>
      </c>
      <c r="AC49" s="23">
        <v>-87.654307000000003</v>
      </c>
      <c r="AD49" t="str">
        <f t="shared" si="0"/>
        <v>37.037185, -87.654307</v>
      </c>
      <c r="AE49" s="23" t="s">
        <v>219</v>
      </c>
      <c r="AF49" s="23"/>
      <c r="AG49" s="25"/>
      <c r="AI49" s="24">
        <v>48</v>
      </c>
      <c r="AL49" s="24" t="s">
        <v>433</v>
      </c>
      <c r="AR49" t="str">
        <f t="shared" si="1"/>
        <v>DB048</v>
      </c>
      <c r="AS49">
        <f t="shared" si="2"/>
        <v>750</v>
      </c>
      <c r="AT49" t="str">
        <f t="shared" si="3"/>
        <v>Hawkins Church</v>
      </c>
      <c r="AU49" t="str">
        <f t="shared" si="4"/>
        <v>anytime</v>
      </c>
      <c r="AV49" s="23" t="str">
        <f t="shared" si="5"/>
        <v>17385 Bainbridge Road, Cerulean, KY 42215</v>
      </c>
      <c r="AW49" t="str">
        <f t="shared" si="6"/>
        <v>37.037185, -87.654307</v>
      </c>
      <c r="AX49" t="str">
        <f t="shared" si="7"/>
        <v>Take a picture of the sign for the church cemetery.</v>
      </c>
      <c r="BR49" t="str">
        <f t="shared" si="8"/>
        <v>DB048 - 750</v>
      </c>
      <c r="BS49" t="str">
        <f t="shared" si="9"/>
        <v>Hawkins Church</v>
      </c>
      <c r="BT49" s="23">
        <f t="shared" si="10"/>
        <v>37.037185000000001</v>
      </c>
      <c r="BU49" s="23">
        <f t="shared" si="11"/>
        <v>-87.654307000000003</v>
      </c>
    </row>
    <row r="50" spans="1:73" ht="18" customHeight="1" x14ac:dyDescent="0.25">
      <c r="A50" t="s">
        <v>48</v>
      </c>
      <c r="B50" t="s">
        <v>218</v>
      </c>
      <c r="C50" s="32">
        <v>37.037185000000001</v>
      </c>
      <c r="D50" s="32">
        <v>-87.654307000000003</v>
      </c>
      <c r="E50" t="s">
        <v>219</v>
      </c>
      <c r="F50" t="s">
        <v>220</v>
      </c>
      <c r="G50" t="s">
        <v>77</v>
      </c>
      <c r="H50" s="2">
        <v>750</v>
      </c>
      <c r="I50" t="s">
        <v>437</v>
      </c>
      <c r="J50" t="str">
        <f t="shared" si="12"/>
        <v>Take a picture of the sign for the church cemetery.</v>
      </c>
      <c r="W50" t="s">
        <v>40</v>
      </c>
      <c r="X50" t="s">
        <v>221</v>
      </c>
      <c r="Y50" t="s">
        <v>437</v>
      </c>
      <c r="Z50" t="s">
        <v>467</v>
      </c>
      <c r="AB50" s="23">
        <v>38.536087000000002</v>
      </c>
      <c r="AC50" s="23">
        <v>-84.631343999999999</v>
      </c>
      <c r="AD50" t="str">
        <f t="shared" si="0"/>
        <v>38.536087, -84.631344</v>
      </c>
      <c r="AE50" s="23" t="s">
        <v>222</v>
      </c>
      <c r="AF50" s="23"/>
      <c r="AG50" s="25"/>
      <c r="AI50" s="24">
        <v>49</v>
      </c>
      <c r="AL50" s="24" t="s">
        <v>434</v>
      </c>
      <c r="AR50" t="str">
        <f t="shared" si="1"/>
        <v>DB049</v>
      </c>
      <c r="AS50">
        <f t="shared" si="2"/>
        <v>65</v>
      </c>
      <c r="AT50" t="str">
        <f t="shared" si="3"/>
        <v>Antioch Church of Christ</v>
      </c>
      <c r="AU50" t="str">
        <f t="shared" si="4"/>
        <v>anytime</v>
      </c>
      <c r="AV50" s="23" t="str">
        <f t="shared" si="5"/>
        <v>3505 Keefer Road, Corinth, KY 41010</v>
      </c>
      <c r="AW50" t="str">
        <f t="shared" si="6"/>
        <v>38.536087, -84.631344</v>
      </c>
      <c r="AX50" t="str">
        <f t="shared" si="7"/>
        <v>Take a picture of the front of the Antioch Church.</v>
      </c>
      <c r="BR50" t="str">
        <f t="shared" si="8"/>
        <v>DB049 - 65</v>
      </c>
      <c r="BS50" t="str">
        <f t="shared" si="9"/>
        <v>Antioch Church of Christ</v>
      </c>
      <c r="BT50" s="23">
        <f t="shared" si="10"/>
        <v>38.536087000000002</v>
      </c>
      <c r="BU50" s="23">
        <f t="shared" si="11"/>
        <v>-84.631343999999999</v>
      </c>
    </row>
    <row r="51" spans="1:73" ht="18" customHeight="1" x14ac:dyDescent="0.25">
      <c r="A51" t="s">
        <v>40</v>
      </c>
      <c r="B51" t="s">
        <v>221</v>
      </c>
      <c r="C51" s="32">
        <v>38.536087000000002</v>
      </c>
      <c r="D51" s="32">
        <v>-84.631343999999999</v>
      </c>
      <c r="E51" t="s">
        <v>222</v>
      </c>
      <c r="F51" t="s">
        <v>223</v>
      </c>
      <c r="G51" t="s">
        <v>77</v>
      </c>
      <c r="H51" s="2">
        <v>65</v>
      </c>
      <c r="I51" t="s">
        <v>437</v>
      </c>
      <c r="J51" t="str">
        <f t="shared" si="12"/>
        <v>Take a picture of the front of the Antioch Church.</v>
      </c>
      <c r="W51" t="s">
        <v>49</v>
      </c>
      <c r="X51" t="s">
        <v>224</v>
      </c>
      <c r="Y51" t="s">
        <v>437</v>
      </c>
      <c r="Z51" t="s">
        <v>450</v>
      </c>
      <c r="AB51" s="23">
        <v>38.570456</v>
      </c>
      <c r="AC51" s="23">
        <v>-84.939632000000003</v>
      </c>
      <c r="AD51" t="str">
        <f t="shared" si="0"/>
        <v>38.570456, -84.939632</v>
      </c>
      <c r="AE51" s="23" t="s">
        <v>225</v>
      </c>
      <c r="AF51" s="23"/>
      <c r="AG51" s="25"/>
      <c r="AI51" s="24">
        <v>50</v>
      </c>
      <c r="AL51" s="24" t="s">
        <v>435</v>
      </c>
      <c r="AR51" t="str">
        <f t="shared" si="1"/>
        <v>DB050</v>
      </c>
      <c r="AS51">
        <f t="shared" si="2"/>
        <v>231</v>
      </c>
      <c r="AT51" t="str">
        <f t="shared" si="3"/>
        <v>Salem Baptist Church</v>
      </c>
      <c r="AU51" t="str">
        <f t="shared" si="4"/>
        <v>anytime</v>
      </c>
      <c r="AV51" s="23" t="str">
        <f t="shared" si="5"/>
        <v>1750 Big Twin Creek Road, Worthville, KY 41098</v>
      </c>
      <c r="AW51" t="str">
        <f t="shared" si="6"/>
        <v>38.570456, -84.939632</v>
      </c>
      <c r="AX51" t="str">
        <f t="shared" si="7"/>
        <v>Take a picture of the church.</v>
      </c>
      <c r="BR51" t="str">
        <f t="shared" si="8"/>
        <v>DB050 - 231</v>
      </c>
      <c r="BS51" t="str">
        <f t="shared" si="9"/>
        <v>Salem Baptist Church</v>
      </c>
      <c r="BT51" s="23">
        <f t="shared" si="10"/>
        <v>38.570456</v>
      </c>
      <c r="BU51" s="23">
        <f t="shared" si="11"/>
        <v>-84.939632000000003</v>
      </c>
    </row>
    <row r="52" spans="1:73" ht="18" customHeight="1" x14ac:dyDescent="0.25">
      <c r="A52" t="s">
        <v>49</v>
      </c>
      <c r="B52" t="s">
        <v>224</v>
      </c>
      <c r="C52" s="32">
        <v>38.570456</v>
      </c>
      <c r="D52" s="32">
        <v>-84.939632000000003</v>
      </c>
      <c r="E52" t="s">
        <v>225</v>
      </c>
      <c r="F52" t="s">
        <v>226</v>
      </c>
      <c r="G52" t="s">
        <v>77</v>
      </c>
      <c r="H52" s="2">
        <v>231</v>
      </c>
      <c r="I52" t="s">
        <v>437</v>
      </c>
      <c r="J52" t="str">
        <f t="shared" si="12"/>
        <v>Take a picture of the church.</v>
      </c>
      <c r="W52" t="s">
        <v>50</v>
      </c>
      <c r="X52" t="s">
        <v>227</v>
      </c>
      <c r="Y52" t="s">
        <v>437</v>
      </c>
      <c r="Z52" t="s">
        <v>451</v>
      </c>
      <c r="AB52" s="23">
        <v>38.593209000000002</v>
      </c>
      <c r="AC52" s="23">
        <v>-84.350312000000002</v>
      </c>
      <c r="AD52" t="str">
        <f t="shared" si="0"/>
        <v>38.593209, -84.350312</v>
      </c>
      <c r="AE52" s="23" t="s">
        <v>228</v>
      </c>
      <c r="AF52" s="23"/>
      <c r="AG52" s="25"/>
      <c r="AI52" s="24">
        <v>51</v>
      </c>
      <c r="AL52" s="24" t="s">
        <v>436</v>
      </c>
      <c r="AR52" t="str">
        <f t="shared" si="1"/>
        <v>DB051</v>
      </c>
      <c r="AS52">
        <f t="shared" si="2"/>
        <v>440</v>
      </c>
      <c r="AT52" t="str">
        <f t="shared" si="3"/>
        <v>Blanket Creek Baptist Church</v>
      </c>
      <c r="AU52" t="str">
        <f t="shared" si="4"/>
        <v>anytime</v>
      </c>
      <c r="AV52" s="23" t="str">
        <f t="shared" si="5"/>
        <v>5080 Broadford Road, Falmouth, KY 41040</v>
      </c>
      <c r="AW52" t="str">
        <f t="shared" si="6"/>
        <v>38.593209, -84.350312</v>
      </c>
      <c r="AX52" t="str">
        <f t="shared" si="7"/>
        <v>Take a picture of the front of the church.</v>
      </c>
      <c r="BR52" t="str">
        <f t="shared" si="8"/>
        <v>DB051 - 440</v>
      </c>
      <c r="BS52" t="str">
        <f t="shared" si="9"/>
        <v>Blanket Creek Baptist Church</v>
      </c>
      <c r="BT52" s="23">
        <f t="shared" si="10"/>
        <v>38.593209000000002</v>
      </c>
      <c r="BU52" s="23">
        <f t="shared" si="11"/>
        <v>-84.350312000000002</v>
      </c>
    </row>
    <row r="53" spans="1:73" ht="18" customHeight="1" x14ac:dyDescent="0.25">
      <c r="A53" t="s">
        <v>50</v>
      </c>
      <c r="B53" t="s">
        <v>227</v>
      </c>
      <c r="C53" s="32">
        <v>38.593209000000002</v>
      </c>
      <c r="D53" s="32">
        <v>-84.350312000000002</v>
      </c>
      <c r="E53" t="s">
        <v>228</v>
      </c>
      <c r="F53" t="s">
        <v>229</v>
      </c>
      <c r="G53" t="s">
        <v>77</v>
      </c>
      <c r="H53" s="2">
        <v>440</v>
      </c>
      <c r="I53" t="s">
        <v>437</v>
      </c>
      <c r="J53" t="str">
        <f t="shared" si="12"/>
        <v>Take a picture of the front of the church.</v>
      </c>
      <c r="W53" t="s">
        <v>364</v>
      </c>
      <c r="X53" t="s">
        <v>365</v>
      </c>
      <c r="Y53" t="s">
        <v>468</v>
      </c>
      <c r="Z53" t="s">
        <v>481</v>
      </c>
      <c r="AI53" s="24">
        <v>52</v>
      </c>
      <c r="BT53" s="23"/>
      <c r="BU53" s="23"/>
    </row>
    <row r="54" spans="1:73" ht="18" customHeight="1" x14ac:dyDescent="0.25">
      <c r="A54" t="s">
        <v>364</v>
      </c>
      <c r="B54" t="s">
        <v>365</v>
      </c>
      <c r="H54" s="3">
        <v>3000</v>
      </c>
      <c r="I54" t="s">
        <v>468</v>
      </c>
      <c r="J54" t="str">
        <f t="shared" si="12"/>
        <v>Go sit down and take a 20 minute meal break.  Use the clock in the scoring app.  Take a picture of your meal with your flag in the picture.  It needs to be a restaurant, not a fast food joint.  We PREFER it's a fun country diner, but with only 20 minutes, some of your are going to do something goofy.  Eat something that is NOT handed to you in a bag, or wrapped up, that you eat in the parking lot or out of your tank bag as your ride down the road.</v>
      </c>
    </row>
  </sheetData>
  <phoneticPr fontId="2" type="noConversion"/>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24C5-491E-40BF-842A-67B4DE137380}">
  <sheetPr codeName="Sheet2"/>
  <dimension ref="A1:BK65"/>
  <sheetViews>
    <sheetView topLeftCell="A5" workbookViewId="0">
      <selection activeCell="C19" sqref="C19:D19"/>
    </sheetView>
  </sheetViews>
  <sheetFormatPr defaultColWidth="8.7109375" defaultRowHeight="15" x14ac:dyDescent="0.25"/>
  <cols>
    <col min="1" max="1" width="4.7109375" style="33" customWidth="1"/>
    <col min="2" max="2" width="5.5703125" style="33" customWidth="1"/>
    <col min="3" max="6" width="4.7109375" style="33" customWidth="1"/>
    <col min="7" max="7" width="13.42578125" style="33" customWidth="1"/>
    <col min="8" max="8" width="4.7109375" style="33" customWidth="1"/>
    <col min="9" max="9" width="4.7109375" style="33" hidden="1" customWidth="1"/>
    <col min="10" max="10" width="6.140625" style="33" customWidth="1"/>
    <col min="11" max="11" width="5.85546875" style="33" customWidth="1"/>
    <col min="12" max="16" width="5.7109375" style="33" customWidth="1"/>
    <col min="17" max="18" width="4.7109375" style="33" customWidth="1"/>
    <col min="19" max="56" width="4.7109375" style="33" hidden="1" customWidth="1"/>
    <col min="57" max="61" width="6.7109375" style="33" hidden="1" customWidth="1"/>
    <col min="62" max="63" width="4.7109375" style="33" hidden="1" customWidth="1"/>
    <col min="64" max="132" width="4.7109375" style="33" customWidth="1"/>
    <col min="133" max="16384" width="8.7109375" style="33"/>
  </cols>
  <sheetData>
    <row r="1" spans="1:61" hidden="1" x14ac:dyDescent="0.25">
      <c r="A1" s="61"/>
      <c r="B1" s="61"/>
      <c r="C1" s="61"/>
      <c r="D1" s="57">
        <v>1</v>
      </c>
      <c r="E1" s="57"/>
    </row>
    <row r="2" spans="1:61" hidden="1" x14ac:dyDescent="0.25">
      <c r="A2" s="61"/>
      <c r="B2" s="61"/>
      <c r="C2" s="61"/>
      <c r="D2" s="57"/>
      <c r="E2" s="57"/>
      <c r="T2" s="33">
        <v>1</v>
      </c>
      <c r="U2" s="55" t="e">
        <f>IF(#REF!="","",#REF!)</f>
        <v>#REF!</v>
      </c>
      <c r="V2" s="55"/>
      <c r="W2" s="55"/>
      <c r="X2" s="55"/>
      <c r="Y2" s="55"/>
      <c r="Z2" s="55"/>
      <c r="AA2" s="55"/>
      <c r="AB2" s="55"/>
      <c r="AL2" s="35" t="s">
        <v>361</v>
      </c>
      <c r="AM2" s="35"/>
      <c r="AN2" s="35" t="e">
        <f>IF(#REF!="","","D")</f>
        <v>#REF!</v>
      </c>
      <c r="AO2" s="35"/>
      <c r="AP2" s="35"/>
      <c r="AQ2" s="35"/>
      <c r="AR2" s="35"/>
      <c r="AS2" s="35"/>
      <c r="AT2" s="35"/>
      <c r="AU2" s="35"/>
      <c r="AV2" s="35"/>
      <c r="AW2" s="35"/>
      <c r="AX2" s="35"/>
      <c r="AY2" s="35"/>
      <c r="AZ2" s="35"/>
      <c r="BA2" s="35"/>
      <c r="BB2" s="35"/>
      <c r="BC2" s="35"/>
      <c r="BD2" s="35"/>
      <c r="BE2" s="35"/>
      <c r="BF2" s="35"/>
      <c r="BG2" s="35"/>
      <c r="BH2" s="35"/>
      <c r="BI2" s="35"/>
    </row>
    <row r="3" spans="1:61" hidden="1" x14ac:dyDescent="0.25">
      <c r="A3" s="63"/>
      <c r="B3" s="63"/>
      <c r="C3" s="63"/>
      <c r="D3" s="63"/>
      <c r="E3" s="63"/>
      <c r="F3" s="63"/>
      <c r="G3" s="63"/>
      <c r="H3" s="63"/>
      <c r="I3" s="63"/>
      <c r="J3" s="63"/>
      <c r="U3" s="55"/>
      <c r="V3" s="55"/>
      <c r="W3" s="55"/>
      <c r="X3" s="55"/>
      <c r="Y3" s="55"/>
      <c r="Z3" s="55"/>
      <c r="AA3" s="55"/>
      <c r="AB3" s="55"/>
      <c r="AL3" s="35"/>
      <c r="AM3" s="35"/>
      <c r="AN3" s="35"/>
      <c r="AO3" s="35"/>
      <c r="AP3" s="35"/>
      <c r="AQ3" s="35"/>
      <c r="AR3" s="35"/>
      <c r="AS3" s="35"/>
      <c r="AT3" s="35"/>
      <c r="AU3" s="35"/>
      <c r="AV3" s="35"/>
      <c r="AW3" s="35"/>
      <c r="AX3" s="35"/>
      <c r="AY3" s="35"/>
      <c r="AZ3" s="35"/>
      <c r="BA3" s="35"/>
      <c r="BB3" s="35"/>
      <c r="BC3" s="35"/>
      <c r="BD3" s="35"/>
      <c r="BE3" s="35" t="s">
        <v>51</v>
      </c>
      <c r="BF3" s="35"/>
      <c r="BG3" s="35"/>
      <c r="BH3" s="35"/>
      <c r="BI3" s="35"/>
    </row>
    <row r="4" spans="1:61" ht="15.75" hidden="1" thickBot="1" x14ac:dyDescent="0.3">
      <c r="A4" s="63"/>
      <c r="B4" s="63"/>
      <c r="C4" s="63"/>
      <c r="D4" s="63"/>
      <c r="E4" s="63"/>
      <c r="F4" s="63"/>
      <c r="G4" s="63"/>
      <c r="H4" s="63"/>
      <c r="I4" s="63"/>
      <c r="J4" s="63"/>
      <c r="U4" s="55"/>
      <c r="V4" s="55"/>
      <c r="W4" s="55"/>
      <c r="X4" s="55"/>
      <c r="Y4" s="55"/>
      <c r="Z4" s="55"/>
      <c r="AA4" s="55"/>
      <c r="AB4" s="55"/>
      <c r="AL4" s="35"/>
      <c r="AM4" s="35"/>
      <c r="AN4" s="35"/>
      <c r="AO4" s="35"/>
      <c r="AP4" s="35"/>
      <c r="AQ4" s="35"/>
      <c r="AR4" s="35"/>
      <c r="AS4" s="35"/>
      <c r="AT4" s="35"/>
      <c r="AU4" s="35"/>
      <c r="AV4" s="35"/>
      <c r="AW4" s="35"/>
      <c r="AX4" s="35"/>
      <c r="AY4" s="35"/>
      <c r="AZ4" s="35"/>
      <c r="BA4" s="35"/>
      <c r="BB4" s="35"/>
      <c r="BC4" s="35"/>
      <c r="BD4" s="35"/>
      <c r="BE4" s="35"/>
      <c r="BF4" s="35"/>
      <c r="BG4" s="35"/>
      <c r="BH4" s="35"/>
      <c r="BI4" s="35"/>
    </row>
    <row r="5" spans="1:61" ht="15.75" x14ac:dyDescent="0.25">
      <c r="A5" s="64" t="s">
        <v>470</v>
      </c>
      <c r="B5" s="64"/>
      <c r="C5" s="64"/>
      <c r="D5" s="64"/>
      <c r="E5" s="64"/>
      <c r="F5" s="64"/>
      <c r="G5" s="64"/>
      <c r="H5" s="64"/>
      <c r="I5" s="64"/>
      <c r="J5" s="64"/>
      <c r="K5" s="47"/>
      <c r="L5" s="62" t="s">
        <v>51</v>
      </c>
      <c r="M5" s="62"/>
      <c r="N5" s="62"/>
      <c r="O5" s="62"/>
      <c r="P5" s="62"/>
      <c r="Q5" s="48"/>
      <c r="U5" s="55"/>
      <c r="V5" s="55"/>
      <c r="W5" s="55"/>
      <c r="X5" s="55"/>
      <c r="Y5" s="55"/>
      <c r="Z5" s="55"/>
      <c r="AA5" s="55"/>
      <c r="AB5" s="55"/>
      <c r="AL5" s="35"/>
      <c r="AM5" s="35"/>
      <c r="AN5" s="35"/>
      <c r="AO5" s="35"/>
      <c r="AP5" s="35"/>
      <c r="AQ5" s="35"/>
      <c r="AR5" s="35"/>
      <c r="AS5" s="35"/>
      <c r="AT5" s="35"/>
      <c r="AU5" s="35"/>
      <c r="AV5" s="35"/>
      <c r="AW5" s="35"/>
      <c r="AX5" s="35"/>
      <c r="AY5" s="35"/>
      <c r="AZ5" s="35"/>
      <c r="BA5" s="35"/>
      <c r="BB5" s="35"/>
      <c r="BC5" s="35"/>
      <c r="BD5" s="35"/>
      <c r="BE5" s="35" t="s">
        <v>53</v>
      </c>
      <c r="BF5" s="35" t="s">
        <v>54</v>
      </c>
      <c r="BG5" s="35" t="s">
        <v>55</v>
      </c>
      <c r="BH5" s="35" t="s">
        <v>56</v>
      </c>
      <c r="BI5" s="35" t="s">
        <v>57</v>
      </c>
    </row>
    <row r="6" spans="1:61" x14ac:dyDescent="0.25">
      <c r="K6" s="49"/>
      <c r="L6" s="36" t="s">
        <v>53</v>
      </c>
      <c r="M6" s="36" t="s">
        <v>54</v>
      </c>
      <c r="N6" s="36" t="s">
        <v>55</v>
      </c>
      <c r="O6" s="36" t="s">
        <v>56</v>
      </c>
      <c r="P6" s="36" t="s">
        <v>57</v>
      </c>
      <c r="Q6" s="50"/>
      <c r="U6" s="55"/>
      <c r="V6" s="55"/>
      <c r="W6" s="55"/>
      <c r="X6" s="55"/>
      <c r="Y6" s="55"/>
      <c r="Z6" s="55"/>
      <c r="AA6" s="55"/>
      <c r="AB6" s="55"/>
      <c r="AL6" s="35"/>
      <c r="AM6" s="35"/>
      <c r="AN6" s="35"/>
      <c r="AO6" s="35"/>
      <c r="AP6" s="35"/>
      <c r="AQ6" s="35"/>
      <c r="AR6" s="35"/>
      <c r="AS6" s="35"/>
      <c r="AT6" s="35"/>
      <c r="AU6" s="35"/>
      <c r="AV6" s="35"/>
      <c r="AW6" s="35"/>
      <c r="AX6" s="35"/>
      <c r="AY6" s="35"/>
      <c r="AZ6" s="35"/>
      <c r="BA6" s="35"/>
      <c r="BB6" s="35"/>
      <c r="BC6" s="35"/>
      <c r="BD6" s="35"/>
      <c r="BE6" s="35" t="s">
        <v>1</v>
      </c>
      <c r="BF6" s="35" t="s">
        <v>11</v>
      </c>
      <c r="BG6" s="35" t="s">
        <v>25</v>
      </c>
      <c r="BH6" s="35" t="s">
        <v>24</v>
      </c>
      <c r="BI6" s="35" t="s">
        <v>27</v>
      </c>
    </row>
    <row r="7" spans="1:61" x14ac:dyDescent="0.25">
      <c r="A7" s="60" t="str">
        <f>L5</f>
        <v>BLUE HAIR BINGO</v>
      </c>
      <c r="B7" s="60"/>
      <c r="C7" s="60"/>
      <c r="D7" s="60"/>
      <c r="E7" s="55" cm="1">
        <f t="array" aca="1" ref="E7" ca="1">INDIRECT("'PACKET("&amp;$D$1&amp;")'!C1")</f>
        <v>0</v>
      </c>
      <c r="F7" s="55"/>
      <c r="G7" s="55"/>
      <c r="K7" s="37" t="s">
        <v>66</v>
      </c>
      <c r="L7" s="38" t="str" cm="1">
        <f t="array" aca="1" ref="L7" ca="1">IF(COUNTIF(INDIRECT("'PACKET("&amp;$D$1&amp;")'!$J$3:$J$54"),INDIRECT("'PACKET("&amp;$D$1&amp;")'!"&amp;AY7))=1,INDIRECT("'PACKET("&amp;$D$1&amp;")'!"&amp;AY7),"")</f>
        <v/>
      </c>
      <c r="M7" s="38" t="str" cm="1">
        <f t="array" aca="1" ref="M7" ca="1">IF(COUNTIF(INDIRECT("'PACKET("&amp;$D$1&amp;")'!$J$3:$J$54"),INDIRECT("'PACKET("&amp;$D$1&amp;")'!"&amp;AZ7))=1,INDIRECT("'PACKET("&amp;$D$1&amp;")'!"&amp;AZ7),"")</f>
        <v/>
      </c>
      <c r="N7" s="38" t="str" cm="1">
        <f t="array" aca="1" ref="N7" ca="1">IF(COUNTIF(INDIRECT("'PACKET("&amp;$D$1&amp;")'!$J$3:$J$54"),INDIRECT("'PACKET("&amp;$D$1&amp;")'!"&amp;BA7))=1,INDIRECT("'PACKET("&amp;$D$1&amp;")'!"&amp;BA7),"")</f>
        <v/>
      </c>
      <c r="O7" s="38" t="str" cm="1">
        <f t="array" aca="1" ref="O7" ca="1">IF(COUNTIF(INDIRECT("'PACKET("&amp;$D$1&amp;")'!$J$3:$J$54"),INDIRECT("'PACKET("&amp;$D$1&amp;")'!"&amp;BB7))=1,INDIRECT("'PACKET("&amp;$D$1&amp;")'!"&amp;BB7),"")</f>
        <v/>
      </c>
      <c r="P7" s="38" t="str" cm="1">
        <f t="array" aca="1" ref="P7" ca="1">IF(COUNTIF(INDIRECT("'PACKET("&amp;$D$1&amp;")'!$J$3:$J$54"),INDIRECT("'PACKET("&amp;$D$1&amp;")'!"&amp;BC7))=1,INDIRECT("'PACKET("&amp;$D$1&amp;")'!"&amp;BC7),"")</f>
        <v/>
      </c>
      <c r="Q7" s="50" t="str" cm="1">
        <f t="array" aca="1" ref="Q7" ca="1">INDIRECT("'PACKET("&amp;$D$1&amp;")'!"&amp;AW7)</f>
        <v/>
      </c>
      <c r="U7" s="55"/>
      <c r="V7" s="55"/>
      <c r="W7" s="55"/>
      <c r="X7" s="55"/>
      <c r="Y7" s="55"/>
      <c r="Z7" s="55"/>
      <c r="AA7" s="55"/>
      <c r="AB7" s="55"/>
      <c r="AL7" s="35"/>
      <c r="AM7" s="35"/>
      <c r="AN7" s="35"/>
      <c r="AO7" s="35"/>
      <c r="AP7" s="35"/>
      <c r="AQ7" s="35"/>
      <c r="AR7" s="35"/>
      <c r="AS7" s="35"/>
      <c r="AT7" s="35"/>
      <c r="AU7" s="35"/>
      <c r="AV7" s="35"/>
      <c r="AW7" s="35" t="s">
        <v>328</v>
      </c>
      <c r="AX7" s="35"/>
      <c r="AY7" s="35" t="s">
        <v>238</v>
      </c>
      <c r="AZ7" s="35" t="s">
        <v>239</v>
      </c>
      <c r="BA7" s="35" t="s">
        <v>240</v>
      </c>
      <c r="BB7" s="35" t="s">
        <v>241</v>
      </c>
      <c r="BC7" s="35" t="s">
        <v>242</v>
      </c>
      <c r="BD7" s="35"/>
      <c r="BE7" s="35" t="s">
        <v>36</v>
      </c>
      <c r="BF7" s="35" t="s">
        <v>49</v>
      </c>
      <c r="BG7" s="35" t="s">
        <v>50</v>
      </c>
      <c r="BH7" s="35" t="s">
        <v>46</v>
      </c>
      <c r="BI7" s="35" t="s">
        <v>47</v>
      </c>
    </row>
    <row r="8" spans="1:61" x14ac:dyDescent="0.25">
      <c r="A8" s="60" t="str">
        <f>L14</f>
        <v>DAUB OR DIE</v>
      </c>
      <c r="B8" s="60"/>
      <c r="C8" s="60"/>
      <c r="D8" s="60"/>
      <c r="E8" s="55" cm="1">
        <f t="array" aca="1" ref="E8" ca="1">INDIRECT("'PACKET("&amp;$D$1&amp;")'!e1")</f>
        <v>0</v>
      </c>
      <c r="F8" s="55"/>
      <c r="G8" s="55"/>
      <c r="K8" s="37" t="s">
        <v>67</v>
      </c>
      <c r="L8" s="38" t="str" cm="1">
        <f t="array" aca="1" ref="L8" ca="1">IF(COUNTIF(INDIRECT("'PACKET("&amp;$D$1&amp;")'!$J$3:$J$54"),INDIRECT("'PACKET("&amp;$D$1&amp;")'!"&amp;AY8))=1,INDIRECT("'PACKET("&amp;$D$1&amp;")'!"&amp;AY8),"")</f>
        <v/>
      </c>
      <c r="M8" s="38" t="str" cm="1">
        <f t="array" aca="1" ref="M8" ca="1">IF(COUNTIF(INDIRECT("'PACKET("&amp;$D$1&amp;")'!$J$3:$J$54"),INDIRECT("'PACKET("&amp;$D$1&amp;")'!"&amp;AZ8))=1,INDIRECT("'PACKET("&amp;$D$1&amp;")'!"&amp;AZ8),"")</f>
        <v/>
      </c>
      <c r="N8" s="38" t="str" cm="1">
        <f t="array" aca="1" ref="N8" ca="1">IF(COUNTIF(INDIRECT("'PACKET("&amp;$D$1&amp;")'!$J$3:$J$54"),INDIRECT("'PACKET("&amp;$D$1&amp;")'!"&amp;BA8))=1,INDIRECT("'PACKET("&amp;$D$1&amp;")'!"&amp;BA8),"")</f>
        <v/>
      </c>
      <c r="O8" s="38" t="str" cm="1">
        <f t="array" aca="1" ref="O8" ca="1">IF(COUNTIF(INDIRECT("'PACKET("&amp;$D$1&amp;")'!$J$3:$J$54"),INDIRECT("'PACKET("&amp;$D$1&amp;")'!"&amp;BB8))=1,INDIRECT("'PACKET("&amp;$D$1&amp;")'!"&amp;BB8),"")</f>
        <v/>
      </c>
      <c r="P8" s="38" t="str" cm="1">
        <f t="array" aca="1" ref="P8" ca="1">IF(COUNTIF(INDIRECT("'PACKET("&amp;$D$1&amp;")'!$J$3:$J$54"),INDIRECT("'PACKET("&amp;$D$1&amp;")'!"&amp;BC8))=1,INDIRECT("'PACKET("&amp;$D$1&amp;")'!"&amp;BC8),"")</f>
        <v/>
      </c>
      <c r="Q8" s="50" t="str" cm="1">
        <f t="array" aca="1" ref="Q8" ca="1">INDIRECT("'PACKET("&amp;$D$1&amp;")'!"&amp;AW8)</f>
        <v/>
      </c>
      <c r="U8" s="55"/>
      <c r="V8" s="55"/>
      <c r="W8" s="55"/>
      <c r="X8" s="55"/>
      <c r="Y8" s="55"/>
      <c r="Z8" s="55"/>
      <c r="AA8" s="55"/>
      <c r="AB8" s="55"/>
      <c r="AL8" s="35"/>
      <c r="AM8" s="35"/>
      <c r="AN8" s="35"/>
      <c r="AO8" s="35"/>
      <c r="AP8" s="35"/>
      <c r="AQ8" s="35"/>
      <c r="AR8" s="35"/>
      <c r="AS8" s="35"/>
      <c r="AT8" s="35"/>
      <c r="AU8" s="35"/>
      <c r="AV8" s="35"/>
      <c r="AW8" s="35" t="s">
        <v>329</v>
      </c>
      <c r="AX8" s="35"/>
      <c r="AY8" s="35" t="s">
        <v>243</v>
      </c>
      <c r="AZ8" s="35" t="s">
        <v>244</v>
      </c>
      <c r="BA8" s="35" t="s">
        <v>245</v>
      </c>
      <c r="BB8" s="35" t="s">
        <v>246</v>
      </c>
      <c r="BC8" s="35" t="s">
        <v>247</v>
      </c>
      <c r="BD8" s="35"/>
      <c r="BE8" s="35" t="s">
        <v>26</v>
      </c>
      <c r="BF8" s="35" t="s">
        <v>14</v>
      </c>
      <c r="BG8" s="35" t="s">
        <v>58</v>
      </c>
      <c r="BH8" s="35" t="s">
        <v>28</v>
      </c>
      <c r="BI8" s="35" t="s">
        <v>43</v>
      </c>
    </row>
    <row r="9" spans="1:61" x14ac:dyDescent="0.25">
      <c r="A9" s="60" t="str">
        <f>L23</f>
        <v>IRON CHURCH</v>
      </c>
      <c r="B9" s="60"/>
      <c r="C9" s="60"/>
      <c r="D9" s="60"/>
      <c r="E9" s="55" cm="1">
        <f t="array" aca="1" ref="E9" ca="1">INDIRECT("'PACKET("&amp;$D$1&amp;")'!g1")</f>
        <v>0</v>
      </c>
      <c r="F9" s="55"/>
      <c r="G9" s="55"/>
      <c r="K9" s="37" t="s">
        <v>68</v>
      </c>
      <c r="L9" s="38" t="str" cm="1">
        <f t="array" aca="1" ref="L9" ca="1">IF(COUNTIF(INDIRECT("'PACKET("&amp;$D$1&amp;")'!$J$3:$J$54"),INDIRECT("'PACKET("&amp;$D$1&amp;")'!"&amp;AY9))=1,INDIRECT("'PACKET("&amp;$D$1&amp;")'!"&amp;AY9),"")</f>
        <v/>
      </c>
      <c r="M9" s="38" t="str" cm="1">
        <f t="array" aca="1" ref="M9" ca="1">IF(COUNTIF(INDIRECT("'PACKET("&amp;$D$1&amp;")'!$J$3:$J$54"),INDIRECT("'PACKET("&amp;$D$1&amp;")'!"&amp;AZ9))=1,INDIRECT("'PACKET("&amp;$D$1&amp;")'!"&amp;AZ9),"")</f>
        <v/>
      </c>
      <c r="N9" s="39" t="s">
        <v>58</v>
      </c>
      <c r="O9" s="38" t="str" cm="1">
        <f t="array" aca="1" ref="O9" ca="1">IF(COUNTIF(INDIRECT("'PACKET("&amp;$D$1&amp;")'!$J$3:$J$54"),INDIRECT("'PACKET("&amp;$D$1&amp;")'!"&amp;BB9))=1,INDIRECT("'PACKET("&amp;$D$1&amp;")'!"&amp;BB9),"")</f>
        <v/>
      </c>
      <c r="P9" s="38" t="str" cm="1">
        <f t="array" aca="1" ref="P9" ca="1">IF(COUNTIF(INDIRECT("'PACKET("&amp;$D$1&amp;")'!$J$3:$J$54"),INDIRECT("'PACKET("&amp;$D$1&amp;")'!"&amp;BC9))=1,INDIRECT("'PACKET("&amp;$D$1&amp;")'!"&amp;BC9),"")</f>
        <v/>
      </c>
      <c r="Q9" s="50" t="str" cm="1">
        <f t="array" aca="1" ref="Q9" ca="1">INDIRECT("'PACKET("&amp;$D$1&amp;")'!"&amp;AW9)</f>
        <v/>
      </c>
      <c r="U9" s="55"/>
      <c r="V9" s="55"/>
      <c r="W9" s="55"/>
      <c r="X9" s="55"/>
      <c r="Y9" s="55"/>
      <c r="Z9" s="55"/>
      <c r="AA9" s="55"/>
      <c r="AB9" s="55"/>
      <c r="AL9" s="35"/>
      <c r="AM9" s="35"/>
      <c r="AN9" s="35"/>
      <c r="AO9" s="35"/>
      <c r="AP9" s="35"/>
      <c r="AQ9" s="35"/>
      <c r="AR9" s="35"/>
      <c r="AS9" s="35"/>
      <c r="AT9" s="35"/>
      <c r="AU9" s="35"/>
      <c r="AV9" s="35"/>
      <c r="AW9" s="35" t="s">
        <v>330</v>
      </c>
      <c r="AX9" s="35"/>
      <c r="AY9" s="35" t="s">
        <v>248</v>
      </c>
      <c r="AZ9" s="35" t="s">
        <v>249</v>
      </c>
      <c r="BA9" s="35" t="s">
        <v>250</v>
      </c>
      <c r="BB9" s="35" t="s">
        <v>251</v>
      </c>
      <c r="BC9" s="35" t="s">
        <v>252</v>
      </c>
      <c r="BD9" s="35"/>
      <c r="BE9" s="35" t="s">
        <v>0</v>
      </c>
      <c r="BF9" s="35" t="s">
        <v>3</v>
      </c>
      <c r="BG9" s="35" t="s">
        <v>42</v>
      </c>
      <c r="BH9" s="35" t="s">
        <v>4</v>
      </c>
      <c r="BI9" s="35" t="s">
        <v>5</v>
      </c>
    </row>
    <row r="10" spans="1:61" x14ac:dyDescent="0.25">
      <c r="A10" s="60" t="s">
        <v>354</v>
      </c>
      <c r="B10" s="60"/>
      <c r="C10" s="60"/>
      <c r="D10" s="60"/>
      <c r="E10" s="55" cm="1">
        <f t="array" aca="1" ref="E10" ca="1">INDIRECT("'PACKET("&amp;$D$1&amp;")'!i1")</f>
        <v>0</v>
      </c>
      <c r="F10" s="55"/>
      <c r="G10" s="55"/>
      <c r="K10" s="37" t="s">
        <v>69</v>
      </c>
      <c r="L10" s="38" t="str" cm="1">
        <f t="array" aca="1" ref="L10" ca="1">IF(COUNTIF(INDIRECT("'PACKET("&amp;$D$1&amp;")'!$J$3:$J$54"),INDIRECT("'PACKET("&amp;$D$1&amp;")'!"&amp;AY10))=1,INDIRECT("'PACKET("&amp;$D$1&amp;")'!"&amp;AY10),"")</f>
        <v/>
      </c>
      <c r="M10" s="38" t="str" cm="1">
        <f t="array" aca="1" ref="M10" ca="1">IF(COUNTIF(INDIRECT("'PACKET("&amp;$D$1&amp;")'!$J$3:$J$54"),INDIRECT("'PACKET("&amp;$D$1&amp;")'!"&amp;AZ10))=1,INDIRECT("'PACKET("&amp;$D$1&amp;")'!"&amp;AZ10),"")</f>
        <v/>
      </c>
      <c r="N10" s="38" t="str" cm="1">
        <f t="array" aca="1" ref="N10" ca="1">IF(COUNTIF(INDIRECT("'PACKET("&amp;$D$1&amp;")'!$J$3:$J$54"),INDIRECT("'PACKET("&amp;$D$1&amp;")'!"&amp;BA10))=1,INDIRECT("'PACKET("&amp;$D$1&amp;")'!"&amp;BA10),"")</f>
        <v/>
      </c>
      <c r="O10" s="38" t="str" cm="1">
        <f t="array" aca="1" ref="O10" ca="1">IF(COUNTIF(INDIRECT("'PACKET("&amp;$D$1&amp;")'!$J$3:$J$54"),INDIRECT("'PACKET("&amp;$D$1&amp;")'!"&amp;BB10))=1,INDIRECT("'PACKET("&amp;$D$1&amp;")'!"&amp;BB10),"")</f>
        <v/>
      </c>
      <c r="P10" s="38" t="str" cm="1">
        <f t="array" aca="1" ref="P10" ca="1">IF(COUNTIF(INDIRECT("'PACKET("&amp;$D$1&amp;")'!$J$3:$J$54"),INDIRECT("'PACKET("&amp;$D$1&amp;")'!"&amp;BC10))=1,INDIRECT("'PACKET("&amp;$D$1&amp;")'!"&amp;BC10),"")</f>
        <v/>
      </c>
      <c r="Q10" s="50" t="str" cm="1">
        <f t="array" aca="1" ref="Q10" ca="1">INDIRECT("'PACKET("&amp;$D$1&amp;")'!"&amp;AW10)</f>
        <v/>
      </c>
      <c r="U10" s="55"/>
      <c r="V10" s="55"/>
      <c r="W10" s="55"/>
      <c r="X10" s="55"/>
      <c r="Y10" s="55"/>
      <c r="Z10" s="55"/>
      <c r="AA10" s="55"/>
      <c r="AB10" s="55"/>
      <c r="AL10" s="35"/>
      <c r="AM10" s="35"/>
      <c r="AN10" s="35"/>
      <c r="AO10" s="35"/>
      <c r="AP10" s="35"/>
      <c r="AQ10" s="35"/>
      <c r="AR10" s="35"/>
      <c r="AS10" s="35"/>
      <c r="AT10" s="35"/>
      <c r="AU10" s="35"/>
      <c r="AV10" s="35"/>
      <c r="AW10" s="35" t="s">
        <v>331</v>
      </c>
      <c r="AX10" s="35"/>
      <c r="AY10" s="35" t="s">
        <v>253</v>
      </c>
      <c r="AZ10" s="35" t="s">
        <v>254</v>
      </c>
      <c r="BA10" s="35" t="s">
        <v>255</v>
      </c>
      <c r="BB10" s="35" t="s">
        <v>256</v>
      </c>
      <c r="BC10" s="35" t="s">
        <v>257</v>
      </c>
      <c r="BD10" s="35"/>
      <c r="BE10" s="35" t="s">
        <v>15</v>
      </c>
      <c r="BF10" s="35" t="s">
        <v>16</v>
      </c>
      <c r="BG10" s="35" t="s">
        <v>23</v>
      </c>
      <c r="BH10" s="35" t="s">
        <v>41</v>
      </c>
      <c r="BI10" s="35" t="s">
        <v>17</v>
      </c>
    </row>
    <row r="11" spans="1:61" x14ac:dyDescent="0.25">
      <c r="A11" s="53" t="s">
        <v>355</v>
      </c>
      <c r="B11" s="53"/>
      <c r="C11" s="53"/>
      <c r="D11" s="53"/>
      <c r="E11" s="57" cm="1">
        <f t="array" aca="1" ref="E11" ca="1">INDIRECT("'PACKET("&amp;$D$1&amp;")'!k1")</f>
        <v>0</v>
      </c>
      <c r="F11" s="57"/>
      <c r="G11" s="57"/>
      <c r="H11" s="57"/>
      <c r="K11" s="37" t="s">
        <v>70</v>
      </c>
      <c r="L11" s="38" t="str" cm="1">
        <f t="array" aca="1" ref="L11" ca="1">IF(COUNTIF(INDIRECT("'PACKET("&amp;$D$1&amp;")'!$J$3:$J$54"),INDIRECT("'PACKET("&amp;$D$1&amp;")'!"&amp;AY11))=1,INDIRECT("'PACKET("&amp;$D$1&amp;")'!"&amp;AY11),"")</f>
        <v/>
      </c>
      <c r="M11" s="38" t="str" cm="1">
        <f t="array" aca="1" ref="M11" ca="1">IF(COUNTIF(INDIRECT("'PACKET("&amp;$D$1&amp;")'!$J$3:$J$54"),INDIRECT("'PACKET("&amp;$D$1&amp;")'!"&amp;AZ11))=1,INDIRECT("'PACKET("&amp;$D$1&amp;")'!"&amp;AZ11),"")</f>
        <v/>
      </c>
      <c r="N11" s="38" t="str" cm="1">
        <f t="array" aca="1" ref="N11" ca="1">IF(COUNTIF(INDIRECT("'PACKET("&amp;$D$1&amp;")'!$J$3:$J$54"),INDIRECT("'PACKET("&amp;$D$1&amp;")'!"&amp;BA11))=1,INDIRECT("'PACKET("&amp;$D$1&amp;")'!"&amp;BA11),"")</f>
        <v/>
      </c>
      <c r="O11" s="38" t="str" cm="1">
        <f t="array" aca="1" ref="O11" ca="1">IF(COUNTIF(INDIRECT("'PACKET("&amp;$D$1&amp;")'!$J$3:$J$54"),INDIRECT("'PACKET("&amp;$D$1&amp;")'!"&amp;BB11))=1,INDIRECT("'PACKET("&amp;$D$1&amp;")'!"&amp;BB11),"")</f>
        <v/>
      </c>
      <c r="P11" s="38" t="str" cm="1">
        <f t="array" aca="1" ref="P11" ca="1">IF(COUNTIF(INDIRECT("'PACKET("&amp;$D$1&amp;")'!$J$3:$J$54"),INDIRECT("'PACKET("&amp;$D$1&amp;")'!"&amp;BC11))=1,INDIRECT("'PACKET("&amp;$D$1&amp;")'!"&amp;BC11),"")</f>
        <v/>
      </c>
      <c r="Q11" s="50" t="str" cm="1">
        <f t="array" aca="1" ref="Q11" ca="1">INDIRECT("'PACKET("&amp;$D$1&amp;")'!"&amp;AW11)</f>
        <v/>
      </c>
      <c r="U11" s="55"/>
      <c r="V11" s="55"/>
      <c r="W11" s="55"/>
      <c r="X11" s="55"/>
      <c r="Y11" s="55"/>
      <c r="Z11" s="55"/>
      <c r="AA11" s="55"/>
      <c r="AB11" s="55"/>
      <c r="AL11" s="35"/>
      <c r="AM11" s="35"/>
      <c r="AN11" s="35"/>
      <c r="AO11" s="35"/>
      <c r="AP11" s="35"/>
      <c r="AQ11" s="35"/>
      <c r="AR11" s="35"/>
      <c r="AS11" s="35"/>
      <c r="AT11" s="35"/>
      <c r="AU11" s="35"/>
      <c r="AV11" s="35"/>
      <c r="AW11" s="35" t="s">
        <v>332</v>
      </c>
      <c r="AX11" s="35"/>
      <c r="AY11" s="35" t="s">
        <v>258</v>
      </c>
      <c r="AZ11" s="35" t="s">
        <v>259</v>
      </c>
      <c r="BA11" s="35" t="s">
        <v>260</v>
      </c>
      <c r="BB11" s="35" t="s">
        <v>261</v>
      </c>
      <c r="BC11" s="35" t="s">
        <v>262</v>
      </c>
      <c r="BD11" s="35"/>
      <c r="BE11" s="35"/>
      <c r="BF11" s="35"/>
      <c r="BG11" s="35"/>
      <c r="BH11" s="35"/>
      <c r="BI11" s="35"/>
    </row>
    <row r="12" spans="1:61" ht="15.75" thickBot="1" x14ac:dyDescent="0.3">
      <c r="A12" s="53"/>
      <c r="B12" s="53"/>
      <c r="C12" s="53"/>
      <c r="D12" s="53"/>
      <c r="E12" s="57"/>
      <c r="F12" s="57"/>
      <c r="G12" s="57"/>
      <c r="H12" s="57"/>
      <c r="K12" s="51" t="str" cm="1">
        <f t="array" aca="1" ref="K12" ca="1">INDIRECT("'PACKET("&amp;$D$1&amp;")'!"&amp;AQ12)</f>
        <v/>
      </c>
      <c r="L12" s="45" t="str" cm="1">
        <f t="array" aca="1" ref="L12" ca="1">INDIRECT("'PACKET("&amp;$D$1&amp;")'!"&amp;AR12)</f>
        <v/>
      </c>
      <c r="M12" s="45" t="str" cm="1">
        <f t="array" aca="1" ref="M12" ca="1">INDIRECT("'PACKET("&amp;$D$1&amp;")'!"&amp;AS12)</f>
        <v/>
      </c>
      <c r="N12" s="45" t="str" cm="1">
        <f t="array" aca="1" ref="N12" ca="1">INDIRECT("'PACKET("&amp;$D$1&amp;")'!"&amp;AT12)</f>
        <v/>
      </c>
      <c r="O12" s="45" t="str" cm="1">
        <f t="array" aca="1" ref="O12" ca="1">INDIRECT("'PACKET("&amp;$D$1&amp;")'!"&amp;AU12)</f>
        <v/>
      </c>
      <c r="P12" s="45" t="str" cm="1">
        <f t="array" aca="1" ref="P12" ca="1">INDIRECT("'PACKET("&amp;$D$1&amp;")'!"&amp;AV12)</f>
        <v/>
      </c>
      <c r="Q12" s="46" t="str" cm="1">
        <f t="array" aca="1" ref="Q12" ca="1">INDIRECT("'PACKET("&amp;$D$1&amp;")'!"&amp;AW12)</f>
        <v/>
      </c>
      <c r="U12" s="55"/>
      <c r="V12" s="55"/>
      <c r="W12" s="55"/>
      <c r="X12" s="55"/>
      <c r="Y12" s="55"/>
      <c r="Z12" s="55"/>
      <c r="AA12" s="55"/>
      <c r="AB12" s="55"/>
      <c r="AL12" s="35"/>
      <c r="AM12" s="35"/>
      <c r="AN12" s="35"/>
      <c r="AO12" s="35"/>
      <c r="AP12" s="35"/>
      <c r="AQ12" s="35" t="s">
        <v>334</v>
      </c>
      <c r="AR12" s="35" t="s">
        <v>263</v>
      </c>
      <c r="AS12" s="35" t="s">
        <v>264</v>
      </c>
      <c r="AT12" s="35" t="s">
        <v>265</v>
      </c>
      <c r="AU12" s="35" t="s">
        <v>266</v>
      </c>
      <c r="AV12" s="35" t="s">
        <v>267</v>
      </c>
      <c r="AW12" s="35" t="s">
        <v>333</v>
      </c>
      <c r="AX12" s="35"/>
      <c r="AY12" s="35"/>
      <c r="AZ12" s="35"/>
      <c r="BA12" s="35"/>
      <c r="BB12" s="35"/>
      <c r="BC12" s="35"/>
      <c r="BD12" s="35"/>
      <c r="BE12" s="35" t="s">
        <v>60</v>
      </c>
      <c r="BF12" s="35"/>
      <c r="BG12" s="35"/>
      <c r="BH12" s="35"/>
      <c r="BI12" s="35"/>
    </row>
    <row r="13" spans="1:61" ht="15.75" thickBot="1" x14ac:dyDescent="0.3">
      <c r="A13" s="40"/>
      <c r="B13" s="40" t="s">
        <v>356</v>
      </c>
      <c r="C13" s="65" t="s">
        <v>357</v>
      </c>
      <c r="D13" s="65"/>
      <c r="E13" s="65" t="s">
        <v>358</v>
      </c>
      <c r="F13" s="65"/>
      <c r="G13" s="65"/>
      <c r="H13" s="65"/>
      <c r="I13" s="40" t="s">
        <v>359</v>
      </c>
      <c r="J13" s="40" t="s">
        <v>360</v>
      </c>
      <c r="U13" s="55"/>
      <c r="V13" s="55"/>
      <c r="W13" s="55"/>
      <c r="X13" s="55"/>
      <c r="Y13" s="55"/>
      <c r="Z13" s="55"/>
      <c r="AA13" s="55"/>
      <c r="AB13" s="5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row>
    <row r="14" spans="1:61" ht="15.75" x14ac:dyDescent="0.25">
      <c r="A14" s="41">
        <v>1</v>
      </c>
      <c r="B14" s="42">
        <f>A14</f>
        <v>1</v>
      </c>
      <c r="C14" s="58"/>
      <c r="D14" s="58"/>
      <c r="E14" s="56" t="str">
        <f>IF(C14="","",_xlfn.XLOOKUP(C14,Bonuses!$A$3:$A$54,Bonuses!$B$3:$B$54))</f>
        <v/>
      </c>
      <c r="F14" s="56"/>
      <c r="G14" s="56"/>
      <c r="H14" s="56"/>
      <c r="I14" s="34" t="s">
        <v>385</v>
      </c>
      <c r="J14" s="34" t="str" cm="1">
        <f t="array" aca="1" ref="J14" ca="1">_xlfn.IFNA(IF(OR(_xlfn.XLOOKUP(A14,INDIRECT("'PACKET("&amp;$D$1&amp;")'!$A$3:$A$54"),INDIRECT("'PACKET("&amp;$D$1&amp;")'!$C$3:$C$54"))="",_xlfn.XLOOKUP(A14,INDIRECT("'PACKET("&amp;$D$1&amp;")'!$A$3:$A$54"),INDIRECT("'PACKET("&amp;$D$1&amp;")'!$e$3:$e$54"))=""),"",_xlfn.XLOOKUP(C14,Bonuses!$A$3:$A$54,Bonuses!$H$3:$H$54)),"")</f>
        <v/>
      </c>
      <c r="K14" s="47"/>
      <c r="L14" s="62" t="s">
        <v>60</v>
      </c>
      <c r="M14" s="62"/>
      <c r="N14" s="62"/>
      <c r="O14" s="62"/>
      <c r="P14" s="62"/>
      <c r="Q14" s="48"/>
      <c r="U14" s="55"/>
      <c r="V14" s="55"/>
      <c r="W14" s="55"/>
      <c r="X14" s="55"/>
      <c r="Y14" s="55"/>
      <c r="Z14" s="55"/>
      <c r="AA14" s="55"/>
      <c r="AB14" s="55"/>
      <c r="AL14" s="35"/>
      <c r="AM14" s="35"/>
      <c r="AN14" s="35"/>
      <c r="AO14" s="35"/>
      <c r="AP14" s="35"/>
      <c r="AQ14" s="35"/>
      <c r="AR14" s="35"/>
      <c r="AS14" s="35"/>
      <c r="AT14" s="35"/>
      <c r="AU14" s="35"/>
      <c r="AV14" s="35"/>
      <c r="AW14" s="35"/>
      <c r="AX14" s="35"/>
      <c r="AY14" s="35"/>
      <c r="AZ14" s="35"/>
      <c r="BA14" s="35"/>
      <c r="BB14" s="35"/>
      <c r="BC14" s="35"/>
      <c r="BD14" s="35"/>
      <c r="BE14" s="35" t="s">
        <v>53</v>
      </c>
      <c r="BF14" s="35" t="s">
        <v>54</v>
      </c>
      <c r="BG14" s="35" t="s">
        <v>55</v>
      </c>
      <c r="BH14" s="35" t="s">
        <v>56</v>
      </c>
      <c r="BI14" s="35" t="s">
        <v>57</v>
      </c>
    </row>
    <row r="15" spans="1:61" x14ac:dyDescent="0.25">
      <c r="A15" s="41">
        <v>2</v>
      </c>
      <c r="B15" s="42">
        <f t="shared" ref="B15:B65" si="0">A15</f>
        <v>2</v>
      </c>
      <c r="C15" s="58"/>
      <c r="D15" s="58"/>
      <c r="E15" s="56" t="str">
        <f>IF(C15="","",_xlfn.XLOOKUP(C15,Bonuses!$A$3:$A$54,Bonuses!$B$3:$B$54))</f>
        <v/>
      </c>
      <c r="F15" s="56"/>
      <c r="G15" s="56"/>
      <c r="H15" s="56"/>
      <c r="I15" s="34" t="s">
        <v>385</v>
      </c>
      <c r="J15" s="34" t="str" cm="1">
        <f t="array" aca="1" ref="J15" ca="1">_xlfn.IFNA(IF(OR(_xlfn.XLOOKUP(A15,INDIRECT("'PACKET("&amp;$D$1&amp;")'!$A$3:$A$54"),INDIRECT("'PACKET("&amp;$D$1&amp;")'!$C$3:$C$54"))="",_xlfn.XLOOKUP(A15,INDIRECT("'PACKET("&amp;$D$1&amp;")'!$A$3:$A$54"),INDIRECT("'PACKET("&amp;$D$1&amp;")'!$e$3:$e$54"))=""),"",_xlfn.XLOOKUP(C15,Bonuses!$A$3:$A$54,Bonuses!$H$3:$H$54)),"")</f>
        <v/>
      </c>
      <c r="K15" s="49"/>
      <c r="L15" s="36" t="s">
        <v>53</v>
      </c>
      <c r="M15" s="36" t="s">
        <v>54</v>
      </c>
      <c r="N15" s="36" t="s">
        <v>55</v>
      </c>
      <c r="O15" s="36" t="s">
        <v>56</v>
      </c>
      <c r="P15" s="36" t="s">
        <v>57</v>
      </c>
      <c r="Q15" s="50"/>
      <c r="U15" s="55"/>
      <c r="V15" s="55"/>
      <c r="W15" s="55"/>
      <c r="X15" s="55"/>
      <c r="Y15" s="55"/>
      <c r="Z15" s="55"/>
      <c r="AA15" s="55"/>
      <c r="AB15" s="55"/>
      <c r="AL15" s="35"/>
      <c r="AM15" s="35"/>
      <c r="AN15" s="35"/>
      <c r="AO15" s="35"/>
      <c r="AP15" s="35"/>
      <c r="AQ15" s="35"/>
      <c r="AR15" s="35"/>
      <c r="AS15" s="35"/>
      <c r="AT15" s="35"/>
      <c r="AU15" s="35"/>
      <c r="AV15" s="35"/>
      <c r="AW15" s="35"/>
      <c r="AX15" s="35"/>
      <c r="AY15" s="35"/>
      <c r="AZ15" s="35"/>
      <c r="BA15" s="35"/>
      <c r="BB15" s="35"/>
      <c r="BC15" s="35"/>
      <c r="BD15" s="35"/>
      <c r="BE15" s="35" t="s">
        <v>15</v>
      </c>
      <c r="BF15" s="35" t="s">
        <v>42</v>
      </c>
      <c r="BG15" s="35" t="s">
        <v>44</v>
      </c>
      <c r="BH15" s="35" t="s">
        <v>45</v>
      </c>
      <c r="BI15" s="35" t="s">
        <v>35</v>
      </c>
    </row>
    <row r="16" spans="1:61" x14ac:dyDescent="0.25">
      <c r="A16" s="41">
        <v>3</v>
      </c>
      <c r="B16" s="42">
        <f t="shared" si="0"/>
        <v>3</v>
      </c>
      <c r="C16" s="58"/>
      <c r="D16" s="58"/>
      <c r="E16" s="56" t="str">
        <f>IF(C16="","",_xlfn.XLOOKUP(C16,Bonuses!$A$3:$A$54,Bonuses!$B$3:$B$54))</f>
        <v/>
      </c>
      <c r="F16" s="56"/>
      <c r="G16" s="56"/>
      <c r="H16" s="56"/>
      <c r="I16" s="34" t="s">
        <v>385</v>
      </c>
      <c r="J16" s="34" t="str" cm="1">
        <f t="array" aca="1" ref="J16" ca="1">_xlfn.IFNA(IF(OR(_xlfn.XLOOKUP(A16,INDIRECT("'PACKET("&amp;$D$1&amp;")'!$A$3:$A$54"),INDIRECT("'PACKET("&amp;$D$1&amp;")'!$C$3:$C$54"))="",_xlfn.XLOOKUP(A16,INDIRECT("'PACKET("&amp;$D$1&amp;")'!$A$3:$A$54"),INDIRECT("'PACKET("&amp;$D$1&amp;")'!$e$3:$e$54"))=""),"",_xlfn.XLOOKUP(C16,Bonuses!$A$3:$A$54,Bonuses!$H$3:$H$54)),"")</f>
        <v/>
      </c>
      <c r="K16" s="37" t="s">
        <v>66</v>
      </c>
      <c r="L16" s="38" t="str" cm="1">
        <f t="array" aca="1" ref="L16" ca="1">IF(COUNTIF(INDIRECT("'PACKET("&amp;$D$1&amp;")'!$J$3:$J$54"),INDIRECT("'PACKET("&amp;$D$1&amp;")'!"&amp;AY16))=1,INDIRECT("'PACKET("&amp;$D$1&amp;")'!"&amp;AY16),"")</f>
        <v/>
      </c>
      <c r="M16" s="38" t="str" cm="1">
        <f t="array" aca="1" ref="M16" ca="1">IF(COUNTIF(INDIRECT("'PACKET("&amp;$D$1&amp;")'!$J$3:$J$54"),INDIRECT("'PACKET("&amp;$D$1&amp;")'!"&amp;AZ16))=1,INDIRECT("'PACKET("&amp;$D$1&amp;")'!"&amp;AZ16),"")</f>
        <v/>
      </c>
      <c r="N16" s="38" t="str" cm="1">
        <f t="array" aca="1" ref="N16" ca="1">IF(COUNTIF(INDIRECT("'PACKET("&amp;$D$1&amp;")'!$J$3:$J$54"),INDIRECT("'PACKET("&amp;$D$1&amp;")'!"&amp;BA16))=1,INDIRECT("'PACKET("&amp;$D$1&amp;")'!"&amp;BA16),"")</f>
        <v/>
      </c>
      <c r="O16" s="38" t="str" cm="1">
        <f t="array" aca="1" ref="O16" ca="1">IF(COUNTIF(INDIRECT("'PACKET("&amp;$D$1&amp;")'!$J$3:$J$54"),INDIRECT("'PACKET("&amp;$D$1&amp;")'!"&amp;BB16))=1,INDIRECT("'PACKET("&amp;$D$1&amp;")'!"&amp;BB16),"")</f>
        <v/>
      </c>
      <c r="P16" s="38" t="str" cm="1">
        <f t="array" aca="1" ref="P16" ca="1">IF(COUNTIF(INDIRECT("'PACKET("&amp;$D$1&amp;")'!$J$3:$J$54"),INDIRECT("'PACKET("&amp;$D$1&amp;")'!"&amp;BC16))=1,INDIRECT("'PACKET("&amp;$D$1&amp;")'!"&amp;BC16),"")</f>
        <v/>
      </c>
      <c r="Q16" s="50" t="str" cm="1">
        <f t="array" aca="1" ref="Q16" ca="1">INDIRECT("'PACKET("&amp;$D$1&amp;")'!"&amp;AW16)</f>
        <v/>
      </c>
      <c r="U16" s="55"/>
      <c r="V16" s="55"/>
      <c r="W16" s="55"/>
      <c r="X16" s="55"/>
      <c r="Y16" s="55"/>
      <c r="Z16" s="55"/>
      <c r="AA16" s="55"/>
      <c r="AB16" s="55"/>
      <c r="AL16" s="35"/>
      <c r="AM16" s="35"/>
      <c r="AN16" s="35"/>
      <c r="AO16" s="35"/>
      <c r="AP16" s="35"/>
      <c r="AQ16" s="35"/>
      <c r="AR16" s="35"/>
      <c r="AS16" s="35"/>
      <c r="AT16" s="35"/>
      <c r="AU16" s="35"/>
      <c r="AV16" s="35"/>
      <c r="AW16" s="35" t="s">
        <v>335</v>
      </c>
      <c r="AX16" s="35"/>
      <c r="AY16" s="35" t="s">
        <v>268</v>
      </c>
      <c r="AZ16" s="35" t="s">
        <v>269</v>
      </c>
      <c r="BA16" s="35" t="s">
        <v>270</v>
      </c>
      <c r="BB16" s="35" t="s">
        <v>271</v>
      </c>
      <c r="BC16" s="35" t="s">
        <v>272</v>
      </c>
      <c r="BD16" s="35"/>
      <c r="BE16" s="35" t="s">
        <v>18</v>
      </c>
      <c r="BF16" s="35" t="s">
        <v>32</v>
      </c>
      <c r="BG16" s="35" t="s">
        <v>21</v>
      </c>
      <c r="BH16" s="35" t="s">
        <v>37</v>
      </c>
      <c r="BI16" s="35" t="s">
        <v>38</v>
      </c>
    </row>
    <row r="17" spans="1:61" x14ac:dyDescent="0.25">
      <c r="A17" s="41">
        <v>4</v>
      </c>
      <c r="B17" s="42">
        <f t="shared" si="0"/>
        <v>4</v>
      </c>
      <c r="C17" s="58"/>
      <c r="D17" s="58"/>
      <c r="E17" s="56" t="str">
        <f>IF(C17="","",_xlfn.XLOOKUP(C17,Bonuses!$A$3:$A$54,Bonuses!$B$3:$B$54))</f>
        <v/>
      </c>
      <c r="F17" s="56"/>
      <c r="G17" s="56"/>
      <c r="H17" s="56"/>
      <c r="I17" s="34" t="s">
        <v>385</v>
      </c>
      <c r="J17" s="34" t="str" cm="1">
        <f t="array" aca="1" ref="J17" ca="1">_xlfn.IFNA(IF(OR(_xlfn.XLOOKUP(A17,INDIRECT("'PACKET("&amp;$D$1&amp;")'!$A$3:$A$54"),INDIRECT("'PACKET("&amp;$D$1&amp;")'!$C$3:$C$54"))="",_xlfn.XLOOKUP(A17,INDIRECT("'PACKET("&amp;$D$1&amp;")'!$A$3:$A$54"),INDIRECT("'PACKET("&amp;$D$1&amp;")'!$e$3:$e$54"))=""),"",_xlfn.XLOOKUP(C17,Bonuses!$A$3:$A$54,Bonuses!$H$3:$H$54)),"")</f>
        <v/>
      </c>
      <c r="K17" s="37" t="s">
        <v>67</v>
      </c>
      <c r="L17" s="38" t="str" cm="1">
        <f t="array" aca="1" ref="L17" ca="1">IF(COUNTIF(INDIRECT("'PACKET("&amp;$D$1&amp;")'!$J$3:$J$54"),INDIRECT("'PACKET("&amp;$D$1&amp;")'!"&amp;AY17))=1,INDIRECT("'PACKET("&amp;$D$1&amp;")'!"&amp;AY17),"")</f>
        <v/>
      </c>
      <c r="M17" s="38" t="str" cm="1">
        <f t="array" aca="1" ref="M17" ca="1">IF(COUNTIF(INDIRECT("'PACKET("&amp;$D$1&amp;")'!$J$3:$J$54"),INDIRECT("'PACKET("&amp;$D$1&amp;")'!"&amp;AZ17))=1,INDIRECT("'PACKET("&amp;$D$1&amp;")'!"&amp;AZ17),"")</f>
        <v/>
      </c>
      <c r="N17" s="38" t="str" cm="1">
        <f t="array" aca="1" ref="N17" ca="1">IF(COUNTIF(INDIRECT("'PACKET("&amp;$D$1&amp;")'!$J$3:$J$54"),INDIRECT("'PACKET("&amp;$D$1&amp;")'!"&amp;BA17))=1,INDIRECT("'PACKET("&amp;$D$1&amp;")'!"&amp;BA17),"")</f>
        <v/>
      </c>
      <c r="O17" s="38" t="str" cm="1">
        <f t="array" aca="1" ref="O17" ca="1">IF(COUNTIF(INDIRECT("'PACKET("&amp;$D$1&amp;")'!$J$3:$J$54"),INDIRECT("'PACKET("&amp;$D$1&amp;")'!"&amp;BB17))=1,INDIRECT("'PACKET("&amp;$D$1&amp;")'!"&amp;BB17),"")</f>
        <v/>
      </c>
      <c r="P17" s="38" t="str" cm="1">
        <f t="array" aca="1" ref="P17" ca="1">IF(COUNTIF(INDIRECT("'PACKET("&amp;$D$1&amp;")'!$J$3:$J$54"),INDIRECT("'PACKET("&amp;$D$1&amp;")'!"&amp;BC17))=1,INDIRECT("'PACKET("&amp;$D$1&amp;")'!"&amp;BC17),"")</f>
        <v/>
      </c>
      <c r="Q17" s="50" t="str" cm="1">
        <f t="array" aca="1" ref="Q17" ca="1">INDIRECT("'PACKET("&amp;$D$1&amp;")'!"&amp;AW17)</f>
        <v/>
      </c>
      <c r="U17" s="55"/>
      <c r="V17" s="55"/>
      <c r="W17" s="55"/>
      <c r="X17" s="55"/>
      <c r="Y17" s="55"/>
      <c r="Z17" s="55"/>
      <c r="AA17" s="55"/>
      <c r="AB17" s="55"/>
      <c r="AL17" s="35"/>
      <c r="AM17" s="35"/>
      <c r="AN17" s="35"/>
      <c r="AO17" s="35"/>
      <c r="AP17" s="35"/>
      <c r="AQ17" s="35"/>
      <c r="AR17" s="35"/>
      <c r="AS17" s="35"/>
      <c r="AT17" s="35"/>
      <c r="AU17" s="35"/>
      <c r="AV17" s="35"/>
      <c r="AW17" s="35" t="s">
        <v>336</v>
      </c>
      <c r="AX17" s="35"/>
      <c r="AY17" s="35" t="s">
        <v>273</v>
      </c>
      <c r="AZ17" s="35" t="s">
        <v>274</v>
      </c>
      <c r="BA17" s="35" t="s">
        <v>275</v>
      </c>
      <c r="BB17" s="35" t="s">
        <v>276</v>
      </c>
      <c r="BC17" s="35" t="s">
        <v>277</v>
      </c>
      <c r="BD17" s="35"/>
      <c r="BE17" s="35" t="s">
        <v>19</v>
      </c>
      <c r="BF17" s="35" t="s">
        <v>20</v>
      </c>
      <c r="BG17" s="35" t="s">
        <v>58</v>
      </c>
      <c r="BH17" s="35" t="s">
        <v>22</v>
      </c>
      <c r="BI17" s="35" t="s">
        <v>47</v>
      </c>
    </row>
    <row r="18" spans="1:61" x14ac:dyDescent="0.25">
      <c r="A18" s="41">
        <v>5</v>
      </c>
      <c r="B18" s="42">
        <f t="shared" si="0"/>
        <v>5</v>
      </c>
      <c r="C18" s="58"/>
      <c r="D18" s="58"/>
      <c r="E18" s="56" t="str">
        <f>IF(C18="","",_xlfn.XLOOKUP(C18,Bonuses!$A$3:$A$54,Bonuses!$B$3:$B$54))</f>
        <v/>
      </c>
      <c r="F18" s="56"/>
      <c r="G18" s="56"/>
      <c r="H18" s="56"/>
      <c r="I18" s="34" t="s">
        <v>385</v>
      </c>
      <c r="J18" s="34" t="str" cm="1">
        <f t="array" aca="1" ref="J18" ca="1">_xlfn.IFNA(IF(OR(_xlfn.XLOOKUP(A18,INDIRECT("'PACKET("&amp;$D$1&amp;")'!$A$3:$A$54"),INDIRECT("'PACKET("&amp;$D$1&amp;")'!$C$3:$C$54"))="",_xlfn.XLOOKUP(A18,INDIRECT("'PACKET("&amp;$D$1&amp;")'!$A$3:$A$54"),INDIRECT("'PACKET("&amp;$D$1&amp;")'!$e$3:$e$54"))=""),"",_xlfn.XLOOKUP(C18,Bonuses!$A$3:$A$54,Bonuses!$H$3:$H$54)),"")</f>
        <v/>
      </c>
      <c r="K18" s="37" t="s">
        <v>68</v>
      </c>
      <c r="L18" s="38" t="str" cm="1">
        <f t="array" aca="1" ref="L18" ca="1">IF(COUNTIF(INDIRECT("'PACKET("&amp;$D$1&amp;")'!$J$3:$J$54"),INDIRECT("'PACKET("&amp;$D$1&amp;")'!"&amp;AY18))=1,INDIRECT("'PACKET("&amp;$D$1&amp;")'!"&amp;AY18),"")</f>
        <v/>
      </c>
      <c r="M18" s="38" t="str" cm="1">
        <f t="array" aca="1" ref="M18" ca="1">IF(COUNTIF(INDIRECT("'PACKET("&amp;$D$1&amp;")'!$J$3:$J$54"),INDIRECT("'PACKET("&amp;$D$1&amp;")'!"&amp;AZ18))=1,INDIRECT("'PACKET("&amp;$D$1&amp;")'!"&amp;AZ18),"")</f>
        <v/>
      </c>
      <c r="N18" s="39" t="s">
        <v>58</v>
      </c>
      <c r="O18" s="38" t="str" cm="1">
        <f t="array" aca="1" ref="O18" ca="1">IF(COUNTIF(INDIRECT("'PACKET("&amp;$D$1&amp;")'!$J$3:$J$54"),INDIRECT("'PACKET("&amp;$D$1&amp;")'!"&amp;BB18))=1,INDIRECT("'PACKET("&amp;$D$1&amp;")'!"&amp;BB18),"")</f>
        <v/>
      </c>
      <c r="P18" s="38" t="str" cm="1">
        <f t="array" aca="1" ref="P18" ca="1">IF(COUNTIF(INDIRECT("'PACKET("&amp;$D$1&amp;")'!$J$3:$J$54"),INDIRECT("'PACKET("&amp;$D$1&amp;")'!"&amp;BC18))=1,INDIRECT("'PACKET("&amp;$D$1&amp;")'!"&amp;BC18),"")</f>
        <v/>
      </c>
      <c r="Q18" s="50" t="str" cm="1">
        <f t="array" aca="1" ref="Q18" ca="1">INDIRECT("'PACKET("&amp;$D$1&amp;")'!"&amp;AW18)</f>
        <v/>
      </c>
      <c r="U18" s="55"/>
      <c r="V18" s="55"/>
      <c r="W18" s="55"/>
      <c r="X18" s="55"/>
      <c r="Y18" s="55"/>
      <c r="Z18" s="55"/>
      <c r="AA18" s="55"/>
      <c r="AB18" s="55"/>
      <c r="AL18" s="35"/>
      <c r="AM18" s="35"/>
      <c r="AN18" s="35"/>
      <c r="AO18" s="35"/>
      <c r="AP18" s="35"/>
      <c r="AQ18" s="35"/>
      <c r="AR18" s="35"/>
      <c r="AS18" s="35"/>
      <c r="AT18" s="35"/>
      <c r="AU18" s="35"/>
      <c r="AV18" s="35"/>
      <c r="AW18" s="35" t="s">
        <v>337</v>
      </c>
      <c r="AX18" s="35"/>
      <c r="AY18" s="35" t="s">
        <v>278</v>
      </c>
      <c r="AZ18" s="35" t="s">
        <v>279</v>
      </c>
      <c r="BA18" s="35" t="s">
        <v>280</v>
      </c>
      <c r="BB18" s="35" t="s">
        <v>281</v>
      </c>
      <c r="BC18" s="35" t="s">
        <v>282</v>
      </c>
      <c r="BD18" s="35"/>
      <c r="BE18" s="35" t="s">
        <v>28</v>
      </c>
      <c r="BF18" s="35" t="s">
        <v>6</v>
      </c>
      <c r="BG18" s="35" t="s">
        <v>43</v>
      </c>
      <c r="BH18" s="35" t="s">
        <v>30</v>
      </c>
      <c r="BI18" s="35" t="s">
        <v>7</v>
      </c>
    </row>
    <row r="19" spans="1:61" x14ac:dyDescent="0.25">
      <c r="A19" s="41">
        <v>6</v>
      </c>
      <c r="B19" s="42">
        <f t="shared" si="0"/>
        <v>6</v>
      </c>
      <c r="C19" s="58"/>
      <c r="D19" s="58"/>
      <c r="E19" s="56" t="str">
        <f>IF(C19="","",_xlfn.XLOOKUP(C19,Bonuses!$A$3:$A$54,Bonuses!$B$3:$B$54))</f>
        <v/>
      </c>
      <c r="F19" s="56"/>
      <c r="G19" s="56"/>
      <c r="H19" s="56"/>
      <c r="I19" s="34" t="s">
        <v>385</v>
      </c>
      <c r="J19" s="34" t="str" cm="1">
        <f t="array" aca="1" ref="J19" ca="1">_xlfn.IFNA(IF(OR(_xlfn.XLOOKUP(A19,INDIRECT("'PACKET("&amp;$D$1&amp;")'!$A$3:$A$54"),INDIRECT("'PACKET("&amp;$D$1&amp;")'!$C$3:$C$54"))="",_xlfn.XLOOKUP(A19,INDIRECT("'PACKET("&amp;$D$1&amp;")'!$A$3:$A$54"),INDIRECT("'PACKET("&amp;$D$1&amp;")'!$e$3:$e$54"))=""),"",_xlfn.XLOOKUP(C19,Bonuses!$A$3:$A$54,Bonuses!$H$3:$H$54)),"")</f>
        <v/>
      </c>
      <c r="K19" s="37" t="s">
        <v>69</v>
      </c>
      <c r="L19" s="38" t="str" cm="1">
        <f t="array" aca="1" ref="L19" ca="1">IF(COUNTIF(INDIRECT("'PACKET("&amp;$D$1&amp;")'!$J$3:$J$54"),INDIRECT("'PACKET("&amp;$D$1&amp;")'!"&amp;AY19))=1,INDIRECT("'PACKET("&amp;$D$1&amp;")'!"&amp;AY19),"")</f>
        <v/>
      </c>
      <c r="M19" s="38" t="str" cm="1">
        <f t="array" aca="1" ref="M19" ca="1">IF(COUNTIF(INDIRECT("'PACKET("&amp;$D$1&amp;")'!$J$3:$J$54"),INDIRECT("'PACKET("&amp;$D$1&amp;")'!"&amp;AZ19))=1,INDIRECT("'PACKET("&amp;$D$1&amp;")'!"&amp;AZ19),"")</f>
        <v/>
      </c>
      <c r="N19" s="38" t="str" cm="1">
        <f t="array" aca="1" ref="N19" ca="1">IF(COUNTIF(INDIRECT("'PACKET("&amp;$D$1&amp;")'!$J$3:$J$54"),INDIRECT("'PACKET("&amp;$D$1&amp;")'!"&amp;BA19))=1,INDIRECT("'PACKET("&amp;$D$1&amp;")'!"&amp;BA19),"")</f>
        <v/>
      </c>
      <c r="O19" s="38" t="str" cm="1">
        <f t="array" aca="1" ref="O19" ca="1">IF(COUNTIF(INDIRECT("'PACKET("&amp;$D$1&amp;")'!$J$3:$J$54"),INDIRECT("'PACKET("&amp;$D$1&amp;")'!"&amp;BB19))=1,INDIRECT("'PACKET("&amp;$D$1&amp;")'!"&amp;BB19),"")</f>
        <v/>
      </c>
      <c r="P19" s="38" t="str" cm="1">
        <f t="array" aca="1" ref="P19" ca="1">IF(COUNTIF(INDIRECT("'PACKET("&amp;$D$1&amp;")'!$J$3:$J$54"),INDIRECT("'PACKET("&amp;$D$1&amp;")'!"&amp;BC19))=1,INDIRECT("'PACKET("&amp;$D$1&amp;")'!"&amp;BC19),"")</f>
        <v/>
      </c>
      <c r="Q19" s="50" t="str" cm="1">
        <f t="array" aca="1" ref="Q19" ca="1">INDIRECT("'PACKET("&amp;$D$1&amp;")'!"&amp;AW19)</f>
        <v/>
      </c>
      <c r="U19" s="55"/>
      <c r="V19" s="55"/>
      <c r="W19" s="55"/>
      <c r="X19" s="55"/>
      <c r="Y19" s="55"/>
      <c r="Z19" s="55"/>
      <c r="AA19" s="55"/>
      <c r="AB19" s="55"/>
      <c r="AL19" s="35"/>
      <c r="AM19" s="35"/>
      <c r="AN19" s="35"/>
      <c r="AO19" s="35"/>
      <c r="AP19" s="35"/>
      <c r="AQ19" s="35"/>
      <c r="AR19" s="35"/>
      <c r="AS19" s="35"/>
      <c r="AT19" s="35"/>
      <c r="AU19" s="35"/>
      <c r="AV19" s="35"/>
      <c r="AW19" s="35" t="s">
        <v>338</v>
      </c>
      <c r="AX19" s="35"/>
      <c r="AY19" s="35" t="s">
        <v>283</v>
      </c>
      <c r="AZ19" s="35" t="s">
        <v>284</v>
      </c>
      <c r="BA19" s="35" t="s">
        <v>285</v>
      </c>
      <c r="BB19" s="35" t="s">
        <v>286</v>
      </c>
      <c r="BC19" s="35" t="s">
        <v>287</v>
      </c>
      <c r="BD19" s="35"/>
      <c r="BE19" s="35" t="s">
        <v>49</v>
      </c>
      <c r="BF19" s="35" t="s">
        <v>50</v>
      </c>
      <c r="BG19" s="35" t="s">
        <v>46</v>
      </c>
      <c r="BH19" s="35" t="s">
        <v>36</v>
      </c>
      <c r="BI19" s="35" t="s">
        <v>27</v>
      </c>
    </row>
    <row r="20" spans="1:61" x14ac:dyDescent="0.25">
      <c r="A20" s="41">
        <v>7</v>
      </c>
      <c r="B20" s="42">
        <f t="shared" si="0"/>
        <v>7</v>
      </c>
      <c r="C20" s="58"/>
      <c r="D20" s="58"/>
      <c r="E20" s="56" t="str">
        <f>IF(C20="","",_xlfn.XLOOKUP(C20,Bonuses!$A$3:$A$54,Bonuses!$B$3:$B$54))</f>
        <v/>
      </c>
      <c r="F20" s="56"/>
      <c r="G20" s="56"/>
      <c r="H20" s="56"/>
      <c r="I20" s="34" t="s">
        <v>385</v>
      </c>
      <c r="J20" s="34" t="str" cm="1">
        <f t="array" aca="1" ref="J20" ca="1">_xlfn.IFNA(IF(OR(_xlfn.XLOOKUP(A20,INDIRECT("'PACKET("&amp;$D$1&amp;")'!$A$3:$A$54"),INDIRECT("'PACKET("&amp;$D$1&amp;")'!$C$3:$C$54"))="",_xlfn.XLOOKUP(A20,INDIRECT("'PACKET("&amp;$D$1&amp;")'!$A$3:$A$54"),INDIRECT("'PACKET("&amp;$D$1&amp;")'!$e$3:$e$54"))=""),"",_xlfn.XLOOKUP(C20,Bonuses!$A$3:$A$54,Bonuses!$H$3:$H$54)),"")</f>
        <v/>
      </c>
      <c r="K20" s="37" t="s">
        <v>70</v>
      </c>
      <c r="L20" s="38" t="str" cm="1">
        <f t="array" aca="1" ref="L20" ca="1">IF(COUNTIF(INDIRECT("'PACKET("&amp;$D$1&amp;")'!$J$3:$J$54"),INDIRECT("'PACKET("&amp;$D$1&amp;")'!"&amp;AY20))=1,INDIRECT("'PACKET("&amp;$D$1&amp;")'!"&amp;AY20),"")</f>
        <v/>
      </c>
      <c r="M20" s="38" t="str" cm="1">
        <f t="array" aca="1" ref="M20" ca="1">IF(COUNTIF(INDIRECT("'PACKET("&amp;$D$1&amp;")'!$J$3:$J$54"),INDIRECT("'PACKET("&amp;$D$1&amp;")'!"&amp;AZ20))=1,INDIRECT("'PACKET("&amp;$D$1&amp;")'!"&amp;AZ20),"")</f>
        <v/>
      </c>
      <c r="N20" s="38" t="str" cm="1">
        <f t="array" aca="1" ref="N20" ca="1">IF(COUNTIF(INDIRECT("'PACKET("&amp;$D$1&amp;")'!$J$3:$J$54"),INDIRECT("'PACKET("&amp;$D$1&amp;")'!"&amp;BA20))=1,INDIRECT("'PACKET("&amp;$D$1&amp;")'!"&amp;BA20),"")</f>
        <v/>
      </c>
      <c r="O20" s="38" t="str" cm="1">
        <f t="array" aca="1" ref="O20" ca="1">IF(COUNTIF(INDIRECT("'PACKET("&amp;$D$1&amp;")'!$J$3:$J$54"),INDIRECT("'PACKET("&amp;$D$1&amp;")'!"&amp;BB20))=1,INDIRECT("'PACKET("&amp;$D$1&amp;")'!"&amp;BB20),"")</f>
        <v/>
      </c>
      <c r="P20" s="38" t="str" cm="1">
        <f t="array" aca="1" ref="P20" ca="1">IF(COUNTIF(INDIRECT("'PACKET("&amp;$D$1&amp;")'!$J$3:$J$54"),INDIRECT("'PACKET("&amp;$D$1&amp;")'!"&amp;BC20))=1,INDIRECT("'PACKET("&amp;$D$1&amp;")'!"&amp;BC20),"")</f>
        <v/>
      </c>
      <c r="Q20" s="50" t="str" cm="1">
        <f t="array" aca="1" ref="Q20" ca="1">INDIRECT("'PACKET("&amp;$D$1&amp;")'!"&amp;AW20)</f>
        <v/>
      </c>
      <c r="U20" s="55"/>
      <c r="V20" s="55"/>
      <c r="W20" s="55"/>
      <c r="X20" s="55"/>
      <c r="Y20" s="55"/>
      <c r="Z20" s="55"/>
      <c r="AA20" s="55"/>
      <c r="AB20" s="55"/>
      <c r="AL20" s="35"/>
      <c r="AM20" s="35"/>
      <c r="AN20" s="35"/>
      <c r="AO20" s="35"/>
      <c r="AP20" s="35"/>
      <c r="AQ20" s="35"/>
      <c r="AR20" s="35"/>
      <c r="AS20" s="35"/>
      <c r="AT20" s="35"/>
      <c r="AU20" s="35"/>
      <c r="AV20" s="35"/>
      <c r="AW20" s="35" t="s">
        <v>339</v>
      </c>
      <c r="AX20" s="35"/>
      <c r="AY20" s="35" t="s">
        <v>288</v>
      </c>
      <c r="AZ20" s="35" t="s">
        <v>289</v>
      </c>
      <c r="BA20" s="35" t="s">
        <v>290</v>
      </c>
      <c r="BB20" s="35" t="s">
        <v>291</v>
      </c>
      <c r="BC20" s="35" t="s">
        <v>292</v>
      </c>
      <c r="BD20" s="35"/>
      <c r="BE20" s="35"/>
      <c r="BF20" s="35"/>
      <c r="BG20" s="35"/>
      <c r="BH20" s="35"/>
      <c r="BI20" s="35"/>
    </row>
    <row r="21" spans="1:61" ht="15.75" thickBot="1" x14ac:dyDescent="0.3">
      <c r="A21" s="41">
        <v>8</v>
      </c>
      <c r="B21" s="42">
        <f t="shared" si="0"/>
        <v>8</v>
      </c>
      <c r="C21" s="58"/>
      <c r="D21" s="58"/>
      <c r="E21" s="56" t="str">
        <f>IF(C21="","",_xlfn.XLOOKUP(C21,Bonuses!$A$3:$A$54,Bonuses!$B$3:$B$54))</f>
        <v/>
      </c>
      <c r="F21" s="56"/>
      <c r="G21" s="56"/>
      <c r="H21" s="56"/>
      <c r="I21" s="34" t="s">
        <v>385</v>
      </c>
      <c r="J21" s="34" t="str" cm="1">
        <f t="array" aca="1" ref="J21" ca="1">_xlfn.IFNA(IF(OR(_xlfn.XLOOKUP(A21,INDIRECT("'PACKET("&amp;$D$1&amp;")'!$A$3:$A$54"),INDIRECT("'PACKET("&amp;$D$1&amp;")'!$C$3:$C$54"))="",_xlfn.XLOOKUP(A21,INDIRECT("'PACKET("&amp;$D$1&amp;")'!$A$3:$A$54"),INDIRECT("'PACKET("&amp;$D$1&amp;")'!$e$3:$e$54"))=""),"",_xlfn.XLOOKUP(C21,Bonuses!$A$3:$A$54,Bonuses!$H$3:$H$54)),"")</f>
        <v/>
      </c>
      <c r="K21" s="51" t="str" cm="1">
        <f t="array" aca="1" ref="K21" ca="1">INDIRECT("'PACKET("&amp;$D$1&amp;")'!"&amp;AQ21)</f>
        <v/>
      </c>
      <c r="L21" s="45" t="str" cm="1">
        <f t="array" aca="1" ref="L21" ca="1">INDIRECT("'PACKET("&amp;$D$1&amp;")'!"&amp;AR21)</f>
        <v/>
      </c>
      <c r="M21" s="45" t="str" cm="1">
        <f t="array" aca="1" ref="M21" ca="1">INDIRECT("'PACKET("&amp;$D$1&amp;")'!"&amp;AS21)</f>
        <v/>
      </c>
      <c r="N21" s="45" t="str" cm="1">
        <f t="array" aca="1" ref="N21" ca="1">INDIRECT("'PACKET("&amp;$D$1&amp;")'!"&amp;AT21)</f>
        <v/>
      </c>
      <c r="O21" s="45" t="str" cm="1">
        <f t="array" aca="1" ref="O21" ca="1">INDIRECT("'PACKET("&amp;$D$1&amp;")'!"&amp;AU21)</f>
        <v/>
      </c>
      <c r="P21" s="45" t="str" cm="1">
        <f t="array" aca="1" ref="P21" ca="1">INDIRECT("'PACKET("&amp;$D$1&amp;")'!"&amp;AV21)</f>
        <v/>
      </c>
      <c r="Q21" s="46" t="str" cm="1">
        <f t="array" aca="1" ref="Q21" ca="1">INDIRECT("'PACKET("&amp;$D$1&amp;")'!"&amp;AW21)</f>
        <v/>
      </c>
      <c r="U21" s="55"/>
      <c r="V21" s="55"/>
      <c r="W21" s="55"/>
      <c r="X21" s="55"/>
      <c r="Y21" s="55"/>
      <c r="Z21" s="55"/>
      <c r="AA21" s="55"/>
      <c r="AB21" s="55"/>
      <c r="AL21" s="35"/>
      <c r="AM21" s="35"/>
      <c r="AN21" s="35"/>
      <c r="AO21" s="35"/>
      <c r="AP21" s="35"/>
      <c r="AQ21" s="35" t="s">
        <v>341</v>
      </c>
      <c r="AR21" s="35" t="s">
        <v>293</v>
      </c>
      <c r="AS21" s="35" t="s">
        <v>294</v>
      </c>
      <c r="AT21" s="35" t="s">
        <v>295</v>
      </c>
      <c r="AU21" s="35" t="s">
        <v>296</v>
      </c>
      <c r="AV21" s="35" t="s">
        <v>297</v>
      </c>
      <c r="AW21" s="35" t="s">
        <v>340</v>
      </c>
      <c r="AX21" s="35"/>
      <c r="AY21" s="35"/>
      <c r="AZ21" s="35"/>
      <c r="BA21" s="35"/>
      <c r="BB21" s="35"/>
      <c r="BC21" s="35"/>
      <c r="BD21" s="35"/>
      <c r="BE21" s="35" t="s">
        <v>63</v>
      </c>
      <c r="BF21" s="35"/>
      <c r="BG21" s="35"/>
      <c r="BH21" s="35"/>
      <c r="BI21" s="35"/>
    </row>
    <row r="22" spans="1:61" ht="15.75" thickBot="1" x14ac:dyDescent="0.3">
      <c r="A22" s="41">
        <v>9</v>
      </c>
      <c r="B22" s="42">
        <f t="shared" si="0"/>
        <v>9</v>
      </c>
      <c r="C22" s="58"/>
      <c r="D22" s="58"/>
      <c r="E22" s="56" t="str">
        <f>IF(C22="","",_xlfn.XLOOKUP(C22,Bonuses!$A$3:$A$54,Bonuses!$B$3:$B$54))</f>
        <v/>
      </c>
      <c r="F22" s="56"/>
      <c r="G22" s="56"/>
      <c r="H22" s="56"/>
      <c r="I22" s="34" t="s">
        <v>385</v>
      </c>
      <c r="J22" s="34" t="str" cm="1">
        <f t="array" aca="1" ref="J22" ca="1">_xlfn.IFNA(IF(OR(_xlfn.XLOOKUP(A22,INDIRECT("'PACKET("&amp;$D$1&amp;")'!$A$3:$A$54"),INDIRECT("'PACKET("&amp;$D$1&amp;")'!$C$3:$C$54"))="",_xlfn.XLOOKUP(A22,INDIRECT("'PACKET("&amp;$D$1&amp;")'!$A$3:$A$54"),INDIRECT("'PACKET("&amp;$D$1&amp;")'!$e$3:$e$54"))=""),"",_xlfn.XLOOKUP(C22,Bonuses!$A$3:$A$54,Bonuses!$H$3:$H$54)),"")</f>
        <v/>
      </c>
      <c r="U22" s="55"/>
      <c r="V22" s="55"/>
      <c r="W22" s="55"/>
      <c r="X22" s="55"/>
      <c r="Y22" s="55"/>
      <c r="Z22" s="55"/>
      <c r="AA22" s="55"/>
      <c r="AB22" s="5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row>
    <row r="23" spans="1:61" ht="15.75" x14ac:dyDescent="0.25">
      <c r="A23" s="41">
        <v>10</v>
      </c>
      <c r="B23" s="42">
        <f t="shared" si="0"/>
        <v>10</v>
      </c>
      <c r="C23" s="58"/>
      <c r="D23" s="58"/>
      <c r="E23" s="56" t="str">
        <f>IF(C23="","",_xlfn.XLOOKUP(C23,Bonuses!$A$3:$A$54,Bonuses!$B$3:$B$54))</f>
        <v/>
      </c>
      <c r="F23" s="56"/>
      <c r="G23" s="56"/>
      <c r="H23" s="56"/>
      <c r="I23" s="34" t="s">
        <v>385</v>
      </c>
      <c r="J23" s="34" t="str" cm="1">
        <f t="array" aca="1" ref="J23" ca="1">_xlfn.IFNA(IF(OR(_xlfn.XLOOKUP(A23,INDIRECT("'PACKET("&amp;$D$1&amp;")'!$A$3:$A$54"),INDIRECT("'PACKET("&amp;$D$1&amp;")'!$C$3:$C$54"))="",_xlfn.XLOOKUP(A23,INDIRECT("'PACKET("&amp;$D$1&amp;")'!$A$3:$A$54"),INDIRECT("'PACKET("&amp;$D$1&amp;")'!$e$3:$e$54"))=""),"",_xlfn.XLOOKUP(C23,Bonuses!$A$3:$A$54,Bonuses!$H$3:$H$54)),"")</f>
        <v/>
      </c>
      <c r="K23" s="47"/>
      <c r="L23" s="62" t="s">
        <v>63</v>
      </c>
      <c r="M23" s="62"/>
      <c r="N23" s="62"/>
      <c r="O23" s="62"/>
      <c r="P23" s="62"/>
      <c r="Q23" s="48"/>
      <c r="U23" s="55"/>
      <c r="V23" s="55"/>
      <c r="W23" s="55"/>
      <c r="X23" s="55"/>
      <c r="Y23" s="55"/>
      <c r="Z23" s="55"/>
      <c r="AA23" s="55"/>
      <c r="AB23" s="55"/>
      <c r="AL23" s="35"/>
      <c r="AM23" s="35"/>
      <c r="AN23" s="35"/>
      <c r="AO23" s="35"/>
      <c r="AP23" s="35"/>
      <c r="AQ23" s="35"/>
      <c r="AR23" s="35"/>
      <c r="AS23" s="35"/>
      <c r="AT23" s="35"/>
      <c r="AU23" s="35"/>
      <c r="AV23" s="35"/>
      <c r="AW23" s="35"/>
      <c r="AX23" s="35"/>
      <c r="AY23" s="35"/>
      <c r="AZ23" s="35"/>
      <c r="BA23" s="35"/>
      <c r="BB23" s="35"/>
      <c r="BC23" s="35"/>
      <c r="BD23" s="35"/>
      <c r="BE23" s="35" t="s">
        <v>53</v>
      </c>
      <c r="BF23" s="35" t="s">
        <v>54</v>
      </c>
      <c r="BG23" s="35" t="s">
        <v>55</v>
      </c>
      <c r="BH23" s="35" t="s">
        <v>56</v>
      </c>
      <c r="BI23" s="35" t="s">
        <v>57</v>
      </c>
    </row>
    <row r="24" spans="1:61" x14ac:dyDescent="0.25">
      <c r="A24" s="41">
        <v>11</v>
      </c>
      <c r="B24" s="42">
        <f t="shared" si="0"/>
        <v>11</v>
      </c>
      <c r="C24" s="58"/>
      <c r="D24" s="58"/>
      <c r="E24" s="56" t="str">
        <f>IF(C24="","",_xlfn.XLOOKUP(C24,Bonuses!$A$3:$A$54,Bonuses!$B$3:$B$54))</f>
        <v/>
      </c>
      <c r="F24" s="56"/>
      <c r="G24" s="56"/>
      <c r="H24" s="56"/>
      <c r="I24" s="34" t="s">
        <v>385</v>
      </c>
      <c r="J24" s="34" t="str" cm="1">
        <f t="array" aca="1" ref="J24" ca="1">_xlfn.IFNA(IF(OR(_xlfn.XLOOKUP(A24,INDIRECT("'PACKET("&amp;$D$1&amp;")'!$A$3:$A$54"),INDIRECT("'PACKET("&amp;$D$1&amp;")'!$C$3:$C$54"))="",_xlfn.XLOOKUP(A24,INDIRECT("'PACKET("&amp;$D$1&amp;")'!$A$3:$A$54"),INDIRECT("'PACKET("&amp;$D$1&amp;")'!$e$3:$e$54"))=""),"",_xlfn.XLOOKUP(C24,Bonuses!$A$3:$A$54,Bonuses!$H$3:$H$54)),"")</f>
        <v/>
      </c>
      <c r="K24" s="49"/>
      <c r="L24" s="36" t="s">
        <v>53</v>
      </c>
      <c r="M24" s="36" t="s">
        <v>54</v>
      </c>
      <c r="N24" s="36" t="s">
        <v>55</v>
      </c>
      <c r="O24" s="36" t="s">
        <v>56</v>
      </c>
      <c r="P24" s="36" t="s">
        <v>57</v>
      </c>
      <c r="Q24" s="50"/>
      <c r="U24" s="55"/>
      <c r="V24" s="55"/>
      <c r="W24" s="55"/>
      <c r="X24" s="55"/>
      <c r="Y24" s="55"/>
      <c r="Z24" s="55"/>
      <c r="AA24" s="55"/>
      <c r="AB24" s="55"/>
      <c r="AL24" s="35"/>
      <c r="AM24" s="35"/>
      <c r="AN24" s="35"/>
      <c r="AO24" s="35"/>
      <c r="AP24" s="35"/>
      <c r="AQ24" s="35"/>
      <c r="AR24" s="35"/>
      <c r="AS24" s="35"/>
      <c r="AT24" s="35"/>
      <c r="AU24" s="35"/>
      <c r="AV24" s="35"/>
      <c r="AW24" s="35"/>
      <c r="AX24" s="35"/>
      <c r="AY24" s="35"/>
      <c r="AZ24" s="35"/>
      <c r="BA24" s="35"/>
      <c r="BB24" s="35"/>
      <c r="BC24" s="35"/>
      <c r="BD24" s="35"/>
      <c r="BE24" s="35" t="s">
        <v>41</v>
      </c>
      <c r="BF24" s="35" t="s">
        <v>7</v>
      </c>
      <c r="BG24" s="35" t="s">
        <v>45</v>
      </c>
      <c r="BH24" s="35" t="s">
        <v>18</v>
      </c>
      <c r="BI24" s="35" t="s">
        <v>48</v>
      </c>
    </row>
    <row r="25" spans="1:61" x14ac:dyDescent="0.25">
      <c r="A25" s="41">
        <v>12</v>
      </c>
      <c r="B25" s="42">
        <f t="shared" si="0"/>
        <v>12</v>
      </c>
      <c r="C25" s="58"/>
      <c r="D25" s="58"/>
      <c r="E25" s="56" t="str">
        <f>IF(C25="","",_xlfn.XLOOKUP(C25,Bonuses!$A$3:$A$54,Bonuses!$B$3:$B$54))</f>
        <v/>
      </c>
      <c r="F25" s="56"/>
      <c r="G25" s="56"/>
      <c r="H25" s="56"/>
      <c r="I25" s="34" t="s">
        <v>385</v>
      </c>
      <c r="J25" s="34" t="str" cm="1">
        <f t="array" aca="1" ref="J25" ca="1">_xlfn.IFNA(IF(OR(_xlfn.XLOOKUP(A25,INDIRECT("'PACKET("&amp;$D$1&amp;")'!$A$3:$A$54"),INDIRECT("'PACKET("&amp;$D$1&amp;")'!$C$3:$C$54"))="",_xlfn.XLOOKUP(A25,INDIRECT("'PACKET("&amp;$D$1&amp;")'!$A$3:$A$54"),INDIRECT("'PACKET("&amp;$D$1&amp;")'!$e$3:$e$54"))=""),"",_xlfn.XLOOKUP(C25,Bonuses!$A$3:$A$54,Bonuses!$H$3:$H$54)),"")</f>
        <v/>
      </c>
      <c r="K25" s="37" t="s">
        <v>66</v>
      </c>
      <c r="L25" s="38" t="str" cm="1">
        <f t="array" aca="1" ref="L25" ca="1">IF(COUNTIF(INDIRECT("'PACKET("&amp;$D$1&amp;")'!$J$3:$J$54"),INDIRECT("'PACKET("&amp;$D$1&amp;")'!"&amp;AY25))=1,INDIRECT("'PACKET("&amp;$D$1&amp;")'!"&amp;AY25),"")</f>
        <v/>
      </c>
      <c r="M25" s="38" t="str" cm="1">
        <f t="array" aca="1" ref="M25" ca="1">IF(COUNTIF(INDIRECT("'PACKET("&amp;$D$1&amp;")'!$J$3:$J$54"),INDIRECT("'PACKET("&amp;$D$1&amp;")'!"&amp;AZ25))=1,INDIRECT("'PACKET("&amp;$D$1&amp;")'!"&amp;AZ25),"")</f>
        <v/>
      </c>
      <c r="N25" s="38" t="str" cm="1">
        <f t="array" aca="1" ref="N25" ca="1">IF(COUNTIF(INDIRECT("'PACKET("&amp;$D$1&amp;")'!$J$3:$J$54"),INDIRECT("'PACKET("&amp;$D$1&amp;")'!"&amp;BA25))=1,INDIRECT("'PACKET("&amp;$D$1&amp;")'!"&amp;BA25),"")</f>
        <v/>
      </c>
      <c r="O25" s="38" t="str" cm="1">
        <f t="array" aca="1" ref="O25" ca="1">IF(COUNTIF(INDIRECT("'PACKET("&amp;$D$1&amp;")'!$J$3:$J$54"),INDIRECT("'PACKET("&amp;$D$1&amp;")'!"&amp;BB25))=1,INDIRECT("'PACKET("&amp;$D$1&amp;")'!"&amp;BB25),"")</f>
        <v/>
      </c>
      <c r="P25" s="38" t="str" cm="1">
        <f t="array" aca="1" ref="P25" ca="1">IF(COUNTIF(INDIRECT("'PACKET("&amp;$D$1&amp;")'!$J$3:$J$54"),INDIRECT("'PACKET("&amp;$D$1&amp;")'!"&amp;BC25))=1,INDIRECT("'PACKET("&amp;$D$1&amp;")'!"&amp;BC25),"")</f>
        <v/>
      </c>
      <c r="Q25" s="50" t="str" cm="1">
        <f t="array" aca="1" ref="Q25" ca="1">INDIRECT("'PACKET("&amp;$D$1&amp;")'!"&amp;AW25)</f>
        <v/>
      </c>
      <c r="U25" s="55"/>
      <c r="V25" s="55"/>
      <c r="W25" s="55"/>
      <c r="X25" s="55"/>
      <c r="Y25" s="55"/>
      <c r="Z25" s="55"/>
      <c r="AA25" s="55"/>
      <c r="AB25" s="55"/>
      <c r="AD25" s="55"/>
      <c r="AE25" s="55"/>
      <c r="AF25" s="55"/>
      <c r="AH25" s="54"/>
      <c r="AI25" s="54"/>
      <c r="AJ25" s="54"/>
      <c r="AL25" s="35"/>
      <c r="AM25" s="35"/>
      <c r="AN25" s="35"/>
      <c r="AO25" s="35"/>
      <c r="AP25" s="35"/>
      <c r="AQ25" s="35"/>
      <c r="AR25" s="35"/>
      <c r="AS25" s="35"/>
      <c r="AT25" s="35"/>
      <c r="AU25" s="35"/>
      <c r="AV25" s="35"/>
      <c r="AW25" s="35" t="s">
        <v>342</v>
      </c>
      <c r="AX25" s="35"/>
      <c r="AY25" s="35" t="s">
        <v>298</v>
      </c>
      <c r="AZ25" s="35" t="s">
        <v>299</v>
      </c>
      <c r="BA25" s="35" t="s">
        <v>300</v>
      </c>
      <c r="BB25" s="35" t="s">
        <v>301</v>
      </c>
      <c r="BC25" s="35" t="s">
        <v>302</v>
      </c>
      <c r="BD25" s="35"/>
      <c r="BE25" s="35" t="s">
        <v>2</v>
      </c>
      <c r="BF25" s="35" t="s">
        <v>39</v>
      </c>
      <c r="BG25" s="35" t="s">
        <v>46</v>
      </c>
      <c r="BH25" s="35" t="s">
        <v>47</v>
      </c>
      <c r="BI25" s="35" t="s">
        <v>10</v>
      </c>
    </row>
    <row r="26" spans="1:61" x14ac:dyDescent="0.25">
      <c r="A26" s="41">
        <v>13</v>
      </c>
      <c r="B26" s="42">
        <f t="shared" si="0"/>
        <v>13</v>
      </c>
      <c r="C26" s="58"/>
      <c r="D26" s="58"/>
      <c r="E26" s="56" t="str">
        <f>IF(C26="","",_xlfn.XLOOKUP(C26,Bonuses!$A$3:$A$54,Bonuses!$B$3:$B$54))</f>
        <v/>
      </c>
      <c r="F26" s="56"/>
      <c r="G26" s="56"/>
      <c r="H26" s="56"/>
      <c r="I26" s="34" t="s">
        <v>385</v>
      </c>
      <c r="J26" s="34" t="str" cm="1">
        <f t="array" aca="1" ref="J26" ca="1">_xlfn.IFNA(IF(OR(_xlfn.XLOOKUP(A26,INDIRECT("'PACKET("&amp;$D$1&amp;")'!$A$3:$A$54"),INDIRECT("'PACKET("&amp;$D$1&amp;")'!$C$3:$C$54"))="",_xlfn.XLOOKUP(A26,INDIRECT("'PACKET("&amp;$D$1&amp;")'!$A$3:$A$54"),INDIRECT("'PACKET("&amp;$D$1&amp;")'!$e$3:$e$54"))=""),"",_xlfn.XLOOKUP(C26,Bonuses!$A$3:$A$54,Bonuses!$H$3:$H$54)),"")</f>
        <v/>
      </c>
      <c r="K26" s="37" t="s">
        <v>67</v>
      </c>
      <c r="L26" s="38" t="str" cm="1">
        <f t="array" aca="1" ref="L26" ca="1">IF(COUNTIF(INDIRECT("'PACKET("&amp;$D$1&amp;")'!$J$3:$J$54"),INDIRECT("'PACKET("&amp;$D$1&amp;")'!"&amp;AY26))=1,INDIRECT("'PACKET("&amp;$D$1&amp;")'!"&amp;AY26),"")</f>
        <v/>
      </c>
      <c r="M26" s="38" t="str" cm="1">
        <f t="array" aca="1" ref="M26" ca="1">IF(COUNTIF(INDIRECT("'PACKET("&amp;$D$1&amp;")'!$J$3:$J$54"),INDIRECT("'PACKET("&amp;$D$1&amp;")'!"&amp;AZ26))=1,INDIRECT("'PACKET("&amp;$D$1&amp;")'!"&amp;AZ26),"")</f>
        <v/>
      </c>
      <c r="N26" s="38" t="str" cm="1">
        <f t="array" aca="1" ref="N26" ca="1">IF(COUNTIF(INDIRECT("'PACKET("&amp;$D$1&amp;")'!$J$3:$J$54"),INDIRECT("'PACKET("&amp;$D$1&amp;")'!"&amp;BA26))=1,INDIRECT("'PACKET("&amp;$D$1&amp;")'!"&amp;BA26),"")</f>
        <v/>
      </c>
      <c r="O26" s="38" t="str" cm="1">
        <f t="array" aca="1" ref="O26" ca="1">IF(COUNTIF(INDIRECT("'PACKET("&amp;$D$1&amp;")'!$J$3:$J$54"),INDIRECT("'PACKET("&amp;$D$1&amp;")'!"&amp;BB26))=1,INDIRECT("'PACKET("&amp;$D$1&amp;")'!"&amp;BB26),"")</f>
        <v/>
      </c>
      <c r="P26" s="38" t="str" cm="1">
        <f t="array" aca="1" ref="P26" ca="1">IF(COUNTIF(INDIRECT("'PACKET("&amp;$D$1&amp;")'!$J$3:$J$54"),INDIRECT("'PACKET("&amp;$D$1&amp;")'!"&amp;BC26))=1,INDIRECT("'PACKET("&amp;$D$1&amp;")'!"&amp;BC26),"")</f>
        <v/>
      </c>
      <c r="Q26" s="50" t="str" cm="1">
        <f t="array" aca="1" ref="Q26" ca="1">INDIRECT("'PACKET("&amp;$D$1&amp;")'!"&amp;AW26)</f>
        <v/>
      </c>
      <c r="U26" s="55"/>
      <c r="V26" s="55"/>
      <c r="W26" s="55"/>
      <c r="X26" s="55"/>
      <c r="Y26" s="55"/>
      <c r="Z26" s="55"/>
      <c r="AA26" s="55"/>
      <c r="AB26" s="55"/>
      <c r="AL26" s="35"/>
      <c r="AM26" s="35"/>
      <c r="AN26" s="35"/>
      <c r="AO26" s="35"/>
      <c r="AP26" s="35"/>
      <c r="AQ26" s="35"/>
      <c r="AR26" s="35"/>
      <c r="AS26" s="35"/>
      <c r="AT26" s="35"/>
      <c r="AU26" s="35"/>
      <c r="AV26" s="35"/>
      <c r="AW26" s="35" t="s">
        <v>343</v>
      </c>
      <c r="AX26" s="35"/>
      <c r="AY26" s="35" t="s">
        <v>303</v>
      </c>
      <c r="AZ26" s="35" t="s">
        <v>304</v>
      </c>
      <c r="BA26" s="35" t="s">
        <v>305</v>
      </c>
      <c r="BB26" s="35" t="s">
        <v>306</v>
      </c>
      <c r="BC26" s="35" t="s">
        <v>307</v>
      </c>
      <c r="BD26" s="35"/>
      <c r="BE26" s="35" t="s">
        <v>43</v>
      </c>
      <c r="BF26" s="35" t="s">
        <v>44</v>
      </c>
      <c r="BG26" s="35" t="s">
        <v>58</v>
      </c>
      <c r="BH26" s="35" t="s">
        <v>31</v>
      </c>
      <c r="BI26" s="35" t="s">
        <v>12</v>
      </c>
    </row>
    <row r="27" spans="1:61" x14ac:dyDescent="0.25">
      <c r="A27" s="41">
        <v>14</v>
      </c>
      <c r="B27" s="42">
        <f t="shared" si="0"/>
        <v>14</v>
      </c>
      <c r="C27" s="58"/>
      <c r="D27" s="58"/>
      <c r="E27" s="56" t="str">
        <f>IF(C27="","",_xlfn.XLOOKUP(C27,Bonuses!$A$3:$A$54,Bonuses!$B$3:$B$54))</f>
        <v/>
      </c>
      <c r="F27" s="56"/>
      <c r="G27" s="56"/>
      <c r="H27" s="56"/>
      <c r="I27" s="34" t="s">
        <v>385</v>
      </c>
      <c r="J27" s="34" t="str" cm="1">
        <f t="array" aca="1" ref="J27" ca="1">_xlfn.IFNA(IF(OR(_xlfn.XLOOKUP(A27,INDIRECT("'PACKET("&amp;$D$1&amp;")'!$A$3:$A$54"),INDIRECT("'PACKET("&amp;$D$1&amp;")'!$C$3:$C$54"))="",_xlfn.XLOOKUP(A27,INDIRECT("'PACKET("&amp;$D$1&amp;")'!$A$3:$A$54"),INDIRECT("'PACKET("&amp;$D$1&amp;")'!$e$3:$e$54"))=""),"",_xlfn.XLOOKUP(C27,Bonuses!$A$3:$A$54,Bonuses!$H$3:$H$54)),"")</f>
        <v/>
      </c>
      <c r="K27" s="37" t="s">
        <v>68</v>
      </c>
      <c r="L27" s="38" t="str" cm="1">
        <f t="array" aca="1" ref="L27" ca="1">IF(COUNTIF(INDIRECT("'PACKET("&amp;$D$1&amp;")'!$J$3:$J$54"),INDIRECT("'PACKET("&amp;$D$1&amp;")'!"&amp;AY27))=1,INDIRECT("'PACKET("&amp;$D$1&amp;")'!"&amp;AY27),"")</f>
        <v/>
      </c>
      <c r="M27" s="38" t="str" cm="1">
        <f t="array" aca="1" ref="M27" ca="1">IF(COUNTIF(INDIRECT("'PACKET("&amp;$D$1&amp;")'!$J$3:$J$54"),INDIRECT("'PACKET("&amp;$D$1&amp;")'!"&amp;AZ27))=1,INDIRECT("'PACKET("&amp;$D$1&amp;")'!"&amp;AZ27),"")</f>
        <v/>
      </c>
      <c r="N27" s="39" t="s">
        <v>58</v>
      </c>
      <c r="O27" s="38" t="str" cm="1">
        <f t="array" aca="1" ref="O27" ca="1">IF(COUNTIF(INDIRECT("'PACKET("&amp;$D$1&amp;")'!$J$3:$J$54"),INDIRECT("'PACKET("&amp;$D$1&amp;")'!"&amp;BB27))=1,INDIRECT("'PACKET("&amp;$D$1&amp;")'!"&amp;BB27),"")</f>
        <v/>
      </c>
      <c r="P27" s="38" t="str" cm="1">
        <f t="array" aca="1" ref="P27" ca="1">IF(COUNTIF(INDIRECT("'PACKET("&amp;$D$1&amp;")'!$J$3:$J$54"),INDIRECT("'PACKET("&amp;$D$1&amp;")'!"&amp;BC27))=1,INDIRECT("'PACKET("&amp;$D$1&amp;")'!"&amp;BC27),"")</f>
        <v/>
      </c>
      <c r="Q27" s="50" t="str" cm="1">
        <f t="array" aca="1" ref="Q27" ca="1">INDIRECT("'PACKET("&amp;$D$1&amp;")'!"&amp;AW27)</f>
        <v/>
      </c>
      <c r="U27" s="55"/>
      <c r="V27" s="55"/>
      <c r="W27" s="55"/>
      <c r="X27" s="55"/>
      <c r="Y27" s="55"/>
      <c r="Z27" s="55"/>
      <c r="AL27" s="35"/>
      <c r="AM27" s="35"/>
      <c r="AN27" s="35"/>
      <c r="AO27" s="35"/>
      <c r="AP27" s="35"/>
      <c r="AQ27" s="35"/>
      <c r="AR27" s="35"/>
      <c r="AS27" s="35"/>
      <c r="AT27" s="35"/>
      <c r="AU27" s="35"/>
      <c r="AV27" s="35"/>
      <c r="AW27" s="35" t="s">
        <v>344</v>
      </c>
      <c r="AX27" s="35"/>
      <c r="AY27" s="35" t="s">
        <v>308</v>
      </c>
      <c r="AZ27" s="35" t="s">
        <v>309</v>
      </c>
      <c r="BA27" s="35" t="s">
        <v>310</v>
      </c>
      <c r="BB27" s="35" t="s">
        <v>311</v>
      </c>
      <c r="BC27" s="35" t="s">
        <v>312</v>
      </c>
      <c r="BD27" s="35"/>
      <c r="BE27" s="35" t="s">
        <v>17</v>
      </c>
      <c r="BF27" s="35" t="s">
        <v>23</v>
      </c>
      <c r="BG27" s="35" t="s">
        <v>34</v>
      </c>
      <c r="BH27" s="35" t="s">
        <v>35</v>
      </c>
      <c r="BI27" s="35" t="s">
        <v>13</v>
      </c>
    </row>
    <row r="28" spans="1:61" x14ac:dyDescent="0.25">
      <c r="A28" s="41">
        <v>15</v>
      </c>
      <c r="B28" s="42">
        <f t="shared" si="0"/>
        <v>15</v>
      </c>
      <c r="C28" s="58"/>
      <c r="D28" s="58"/>
      <c r="E28" s="56" t="str">
        <f>IF(C28="","",_xlfn.XLOOKUP(C28,Bonuses!$A$3:$A$54,Bonuses!$B$3:$B$54))</f>
        <v/>
      </c>
      <c r="F28" s="56"/>
      <c r="G28" s="56"/>
      <c r="H28" s="56"/>
      <c r="I28" s="34" t="s">
        <v>385</v>
      </c>
      <c r="J28" s="34" t="str" cm="1">
        <f t="array" aca="1" ref="J28" ca="1">_xlfn.IFNA(IF(OR(_xlfn.XLOOKUP(A28,INDIRECT("'PACKET("&amp;$D$1&amp;")'!$A$3:$A$54"),INDIRECT("'PACKET("&amp;$D$1&amp;")'!$C$3:$C$54"))="",_xlfn.XLOOKUP(A28,INDIRECT("'PACKET("&amp;$D$1&amp;")'!$A$3:$A$54"),INDIRECT("'PACKET("&amp;$D$1&amp;")'!$e$3:$e$54"))=""),"",_xlfn.XLOOKUP(C28,Bonuses!$A$3:$A$54,Bonuses!$H$3:$H$54)),"")</f>
        <v/>
      </c>
      <c r="K28" s="37" t="s">
        <v>69</v>
      </c>
      <c r="L28" s="38" t="str" cm="1">
        <f t="array" aca="1" ref="L28" ca="1">IF(COUNTIF(INDIRECT("'PACKET("&amp;$D$1&amp;")'!$J$3:$J$54"),INDIRECT("'PACKET("&amp;$D$1&amp;")'!"&amp;AY28))=1,INDIRECT("'PACKET("&amp;$D$1&amp;")'!"&amp;AY28),"")</f>
        <v/>
      </c>
      <c r="M28" s="38" t="str" cm="1">
        <f t="array" aca="1" ref="M28" ca="1">IF(COUNTIF(INDIRECT("'PACKET("&amp;$D$1&amp;")'!$J$3:$J$54"),INDIRECT("'PACKET("&amp;$D$1&amp;")'!"&amp;AZ28))=1,INDIRECT("'PACKET("&amp;$D$1&amp;")'!"&amp;AZ28),"")</f>
        <v/>
      </c>
      <c r="N28" s="38" t="str" cm="1">
        <f t="array" aca="1" ref="N28" ca="1">IF(COUNTIF(INDIRECT("'PACKET("&amp;$D$1&amp;")'!$J$3:$J$54"),INDIRECT("'PACKET("&amp;$D$1&amp;")'!"&amp;BA28))=1,INDIRECT("'PACKET("&amp;$D$1&amp;")'!"&amp;BA28),"")</f>
        <v/>
      </c>
      <c r="O28" s="38" t="str" cm="1">
        <f t="array" aca="1" ref="O28" ca="1">IF(COUNTIF(INDIRECT("'PACKET("&amp;$D$1&amp;")'!$J$3:$J$54"),INDIRECT("'PACKET("&amp;$D$1&amp;")'!"&amp;BB28))=1,INDIRECT("'PACKET("&amp;$D$1&amp;")'!"&amp;BB28),"")</f>
        <v/>
      </c>
      <c r="P28" s="38" t="str" cm="1">
        <f t="array" aca="1" ref="P28" ca="1">IF(COUNTIF(INDIRECT("'PACKET("&amp;$D$1&amp;")'!$J$3:$J$54"),INDIRECT("'PACKET("&amp;$D$1&amp;")'!"&amp;BC28))=1,INDIRECT("'PACKET("&amp;$D$1&amp;")'!"&amp;BC28),"")</f>
        <v/>
      </c>
      <c r="Q28" s="50" t="str" cm="1">
        <f t="array" aca="1" ref="Q28" ca="1">INDIRECT("'PACKET("&amp;$D$1&amp;")'!"&amp;AW28)</f>
        <v/>
      </c>
      <c r="U28" s="55"/>
      <c r="V28" s="55"/>
      <c r="W28" s="55"/>
      <c r="X28" s="55"/>
      <c r="Y28" s="55"/>
      <c r="Z28" s="55"/>
      <c r="AL28" s="35"/>
      <c r="AM28" s="35"/>
      <c r="AN28" s="35"/>
      <c r="AO28" s="35"/>
      <c r="AP28" s="35"/>
      <c r="AQ28" s="35"/>
      <c r="AR28" s="35"/>
      <c r="AS28" s="35"/>
      <c r="AT28" s="35"/>
      <c r="AU28" s="35"/>
      <c r="AV28" s="35"/>
      <c r="AW28" s="35" t="s">
        <v>345</v>
      </c>
      <c r="AX28" s="35"/>
      <c r="AY28" s="35" t="s">
        <v>313</v>
      </c>
      <c r="AZ28" s="35" t="s">
        <v>314</v>
      </c>
      <c r="BA28" s="35" t="s">
        <v>315</v>
      </c>
      <c r="BB28" s="35" t="s">
        <v>316</v>
      </c>
      <c r="BC28" s="35" t="s">
        <v>317</v>
      </c>
      <c r="BD28" s="35"/>
      <c r="BE28" s="35" t="s">
        <v>49</v>
      </c>
      <c r="BF28" s="35" t="s">
        <v>50</v>
      </c>
      <c r="BG28" s="35" t="s">
        <v>30</v>
      </c>
      <c r="BH28" s="35" t="s">
        <v>33</v>
      </c>
      <c r="BI28" s="35" t="s">
        <v>37</v>
      </c>
    </row>
    <row r="29" spans="1:61" x14ac:dyDescent="0.25">
      <c r="A29" s="41">
        <v>16</v>
      </c>
      <c r="B29" s="42">
        <f t="shared" si="0"/>
        <v>16</v>
      </c>
      <c r="C29" s="58"/>
      <c r="D29" s="58"/>
      <c r="E29" s="56" t="str">
        <f>IF(C29="","",_xlfn.XLOOKUP(C29,Bonuses!$A$3:$A$54,Bonuses!$B$3:$B$54))</f>
        <v/>
      </c>
      <c r="F29" s="56"/>
      <c r="G29" s="56"/>
      <c r="H29" s="56"/>
      <c r="I29" s="34" t="s">
        <v>385</v>
      </c>
      <c r="J29" s="34" t="str" cm="1">
        <f t="array" aca="1" ref="J29" ca="1">_xlfn.IFNA(IF(OR(_xlfn.XLOOKUP(A29,INDIRECT("'PACKET("&amp;$D$1&amp;")'!$A$3:$A$54"),INDIRECT("'PACKET("&amp;$D$1&amp;")'!$C$3:$C$54"))="",_xlfn.XLOOKUP(A29,INDIRECT("'PACKET("&amp;$D$1&amp;")'!$A$3:$A$54"),INDIRECT("'PACKET("&amp;$D$1&amp;")'!$e$3:$e$54"))=""),"",_xlfn.XLOOKUP(C29,Bonuses!$A$3:$A$54,Bonuses!$H$3:$H$54)),"")</f>
        <v/>
      </c>
      <c r="K29" s="37" t="s">
        <v>70</v>
      </c>
      <c r="L29" s="38" t="str" cm="1">
        <f t="array" aca="1" ref="L29" ca="1">IF(COUNTIF(INDIRECT("'PACKET("&amp;$D$1&amp;")'!$J$3:$J$54"),INDIRECT("'PACKET("&amp;$D$1&amp;")'!"&amp;AY29))=1,INDIRECT("'PACKET("&amp;$D$1&amp;")'!"&amp;AY29),"")</f>
        <v/>
      </c>
      <c r="M29" s="38" t="str" cm="1">
        <f t="array" aca="1" ref="M29" ca="1">IF(COUNTIF(INDIRECT("'PACKET("&amp;$D$1&amp;")'!$J$3:$J$54"),INDIRECT("'PACKET("&amp;$D$1&amp;")'!"&amp;AZ29))=1,INDIRECT("'PACKET("&amp;$D$1&amp;")'!"&amp;AZ29),"")</f>
        <v/>
      </c>
      <c r="N29" s="38" t="str" cm="1">
        <f t="array" aca="1" ref="N29" ca="1">IF(COUNTIF(INDIRECT("'PACKET("&amp;$D$1&amp;")'!$J$3:$J$54"),INDIRECT("'PACKET("&amp;$D$1&amp;")'!"&amp;BA29))=1,INDIRECT("'PACKET("&amp;$D$1&amp;")'!"&amp;BA29),"")</f>
        <v/>
      </c>
      <c r="O29" s="38" t="str" cm="1">
        <f t="array" aca="1" ref="O29" ca="1">IF(COUNTIF(INDIRECT("'PACKET("&amp;$D$1&amp;")'!$J$3:$J$54"),INDIRECT("'PACKET("&amp;$D$1&amp;")'!"&amp;BB29))=1,INDIRECT("'PACKET("&amp;$D$1&amp;")'!"&amp;BB29),"")</f>
        <v/>
      </c>
      <c r="P29" s="38" t="str" cm="1">
        <f t="array" aca="1" ref="P29" ca="1">IF(COUNTIF(INDIRECT("'PACKET("&amp;$D$1&amp;")'!$J$3:$J$54"),INDIRECT("'PACKET("&amp;$D$1&amp;")'!"&amp;BC29))=1,INDIRECT("'PACKET("&amp;$D$1&amp;")'!"&amp;BC29),"")</f>
        <v/>
      </c>
      <c r="Q29" s="50" t="str" cm="1">
        <f t="array" aca="1" ref="Q29" ca="1">INDIRECT("'PACKET("&amp;$D$1&amp;")'!"&amp;AW29)</f>
        <v/>
      </c>
      <c r="U29" s="55"/>
      <c r="V29" s="55"/>
      <c r="W29" s="55"/>
      <c r="X29" s="55"/>
      <c r="Y29" s="55"/>
      <c r="Z29" s="55"/>
      <c r="AL29" s="35"/>
      <c r="AM29" s="35"/>
      <c r="AN29" s="35"/>
      <c r="AO29" s="35"/>
      <c r="AP29" s="35"/>
      <c r="AQ29" s="35"/>
      <c r="AR29" s="35"/>
      <c r="AS29" s="35"/>
      <c r="AT29" s="35"/>
      <c r="AU29" s="35"/>
      <c r="AV29" s="35"/>
      <c r="AW29" s="35" t="s">
        <v>346</v>
      </c>
      <c r="AX29" s="35"/>
      <c r="AY29" s="35" t="s">
        <v>318</v>
      </c>
      <c r="AZ29" s="35" t="s">
        <v>319</v>
      </c>
      <c r="BA29" s="35" t="s">
        <v>320</v>
      </c>
      <c r="BB29" s="35" t="s">
        <v>321</v>
      </c>
      <c r="BC29" s="35" t="s">
        <v>322</v>
      </c>
      <c r="BD29" s="35"/>
      <c r="BE29" s="35"/>
      <c r="BF29" s="35"/>
      <c r="BG29" s="35"/>
      <c r="BH29" s="35"/>
      <c r="BI29" s="35"/>
    </row>
    <row r="30" spans="1:61" ht="15.75" thickBot="1" x14ac:dyDescent="0.3">
      <c r="A30" s="41">
        <v>17</v>
      </c>
      <c r="B30" s="42">
        <f t="shared" si="0"/>
        <v>17</v>
      </c>
      <c r="C30" s="58"/>
      <c r="D30" s="58"/>
      <c r="E30" s="56" t="str">
        <f>IF(C30="","",_xlfn.XLOOKUP(C30,Bonuses!$A$3:$A$54,Bonuses!$B$3:$B$54))</f>
        <v/>
      </c>
      <c r="F30" s="56"/>
      <c r="G30" s="56"/>
      <c r="H30" s="56"/>
      <c r="I30" s="34" t="s">
        <v>385</v>
      </c>
      <c r="J30" s="34" t="str" cm="1">
        <f t="array" aca="1" ref="J30" ca="1">_xlfn.IFNA(IF(OR(_xlfn.XLOOKUP(A30,INDIRECT("'PACKET("&amp;$D$1&amp;")'!$A$3:$A$54"),INDIRECT("'PACKET("&amp;$D$1&amp;")'!$C$3:$C$54"))="",_xlfn.XLOOKUP(A30,INDIRECT("'PACKET("&amp;$D$1&amp;")'!$A$3:$A$54"),INDIRECT("'PACKET("&amp;$D$1&amp;")'!$e$3:$e$54"))=""),"",_xlfn.XLOOKUP(C30,Bonuses!$A$3:$A$54,Bonuses!$H$3:$H$54)),"")</f>
        <v/>
      </c>
      <c r="K30" s="52" t="str" cm="1">
        <f t="array" aca="1" ref="K30" ca="1">INDIRECT("'PACKET("&amp;$D$1&amp;")'!"&amp;AQ30)</f>
        <v/>
      </c>
      <c r="L30" s="45" t="str" cm="1">
        <f t="array" aca="1" ref="L30" ca="1">INDIRECT("'PACKET("&amp;$D$1&amp;")'!"&amp;AR30)</f>
        <v/>
      </c>
      <c r="M30" s="45" t="str" cm="1">
        <f t="array" aca="1" ref="M30" ca="1">INDIRECT("'PACKET("&amp;$D$1&amp;")'!"&amp;AS30)</f>
        <v/>
      </c>
      <c r="N30" s="45" t="str" cm="1">
        <f t="array" aca="1" ref="N30" ca="1">INDIRECT("'PACKET("&amp;$D$1&amp;")'!"&amp;AT30)</f>
        <v/>
      </c>
      <c r="O30" s="45" t="str" cm="1">
        <f t="array" aca="1" ref="O30" ca="1">INDIRECT("'PACKET("&amp;$D$1&amp;")'!"&amp;AU30)</f>
        <v/>
      </c>
      <c r="P30" s="45" t="str" cm="1">
        <f t="array" aca="1" ref="P30" ca="1">INDIRECT("'PACKET("&amp;$D$1&amp;")'!"&amp;AV30)</f>
        <v/>
      </c>
      <c r="Q30" s="46" t="str" cm="1">
        <f t="array" aca="1" ref="Q30" ca="1">INDIRECT("'PACKET("&amp;$D$1&amp;")'!"&amp;AW30)</f>
        <v/>
      </c>
      <c r="AD30" s="55"/>
      <c r="AE30" s="55"/>
      <c r="AF30" s="55"/>
      <c r="AH30" s="55"/>
      <c r="AI30" s="55"/>
      <c r="AJ30" s="55"/>
      <c r="AL30" s="35"/>
      <c r="AM30" s="35"/>
      <c r="AN30" s="35"/>
      <c r="AO30" s="35"/>
      <c r="AP30" s="35"/>
      <c r="AQ30" s="35" t="s">
        <v>348</v>
      </c>
      <c r="AR30" s="35" t="s">
        <v>323</v>
      </c>
      <c r="AS30" s="35" t="s">
        <v>324</v>
      </c>
      <c r="AT30" s="35" t="s">
        <v>325</v>
      </c>
      <c r="AU30" s="35" t="s">
        <v>326</v>
      </c>
      <c r="AV30" s="35" t="s">
        <v>327</v>
      </c>
      <c r="AW30" s="35" t="s">
        <v>347</v>
      </c>
      <c r="AX30" s="35"/>
      <c r="AY30" s="35"/>
      <c r="AZ30" s="35"/>
      <c r="BA30" s="35"/>
      <c r="BB30" s="35"/>
      <c r="BC30" s="35"/>
      <c r="BD30" s="35"/>
      <c r="BE30" s="35"/>
      <c r="BF30" s="35"/>
      <c r="BG30" s="35"/>
      <c r="BH30" s="35"/>
      <c r="BI30" s="35"/>
    </row>
    <row r="31" spans="1:61" x14ac:dyDescent="0.25">
      <c r="A31" s="41">
        <v>18</v>
      </c>
      <c r="B31" s="42">
        <f t="shared" si="0"/>
        <v>18</v>
      </c>
      <c r="C31" s="58"/>
      <c r="D31" s="58"/>
      <c r="E31" s="56" t="str">
        <f>IF(C31="","",_xlfn.XLOOKUP(C31,Bonuses!$A$3:$A$54,Bonuses!$B$3:$B$54))</f>
        <v/>
      </c>
      <c r="F31" s="56"/>
      <c r="G31" s="56"/>
      <c r="H31" s="56"/>
      <c r="I31" s="34" t="s">
        <v>385</v>
      </c>
      <c r="J31" s="34" t="str" cm="1">
        <f t="array" aca="1" ref="J31" ca="1">_xlfn.IFNA(IF(OR(_xlfn.XLOOKUP(A31,INDIRECT("'PACKET("&amp;$D$1&amp;")'!$A$3:$A$54"),INDIRECT("'PACKET("&amp;$D$1&amp;")'!$C$3:$C$54"))="",_xlfn.XLOOKUP(A31,INDIRECT("'PACKET("&amp;$D$1&amp;")'!$A$3:$A$54"),INDIRECT("'PACKET("&amp;$D$1&amp;")'!$e$3:$e$54"))=""),"",_xlfn.XLOOKUP(C31,Bonuses!$A$3:$A$54,Bonuses!$H$3:$H$54)),"")</f>
        <v/>
      </c>
    </row>
    <row r="32" spans="1:61" x14ac:dyDescent="0.25">
      <c r="A32" s="41">
        <v>19</v>
      </c>
      <c r="B32" s="42">
        <f t="shared" si="0"/>
        <v>19</v>
      </c>
      <c r="C32" s="58"/>
      <c r="D32" s="58"/>
      <c r="E32" s="56" t="str">
        <f>IF(C32="","",_xlfn.XLOOKUP(C32,Bonuses!$A$3:$A$54,Bonuses!$B$3:$B$54))</f>
        <v/>
      </c>
      <c r="F32" s="56"/>
      <c r="G32" s="56"/>
      <c r="H32" s="56"/>
      <c r="I32" s="34" t="s">
        <v>385</v>
      </c>
      <c r="J32" s="34" t="str" cm="1">
        <f t="array" aca="1" ref="J32" ca="1">_xlfn.IFNA(IF(OR(_xlfn.XLOOKUP(A32,INDIRECT("'PACKET("&amp;$D$1&amp;")'!$A$3:$A$54"),INDIRECT("'PACKET("&amp;$D$1&amp;")'!$C$3:$C$54"))="",_xlfn.XLOOKUP(A32,INDIRECT("'PACKET("&amp;$D$1&amp;")'!$A$3:$A$54"),INDIRECT("'PACKET("&amp;$D$1&amp;")'!$e$3:$e$54"))=""),"",_xlfn.XLOOKUP(C32,Bonuses!$A$3:$A$54,Bonuses!$H$3:$H$54)),"")</f>
        <v/>
      </c>
      <c r="O32" s="43"/>
    </row>
    <row r="33" spans="1:36" x14ac:dyDescent="0.25">
      <c r="A33" s="41">
        <v>20</v>
      </c>
      <c r="B33" s="42">
        <f t="shared" si="0"/>
        <v>20</v>
      </c>
      <c r="C33" s="58"/>
      <c r="D33" s="58"/>
      <c r="E33" s="56" t="str">
        <f>IF(C33="","",_xlfn.XLOOKUP(C33,Bonuses!$A$3:$A$54,Bonuses!$B$3:$B$54))</f>
        <v/>
      </c>
      <c r="F33" s="56"/>
      <c r="G33" s="56"/>
      <c r="H33" s="56"/>
      <c r="I33" s="34" t="s">
        <v>385</v>
      </c>
      <c r="J33" s="34" t="str" cm="1">
        <f t="array" aca="1" ref="J33" ca="1">_xlfn.IFNA(IF(OR(_xlfn.XLOOKUP(A33,INDIRECT("'PACKET("&amp;$D$1&amp;")'!$A$3:$A$54"),INDIRECT("'PACKET("&amp;$D$1&amp;")'!$C$3:$C$54"))="",_xlfn.XLOOKUP(A33,INDIRECT("'PACKET("&amp;$D$1&amp;")'!$A$3:$A$54"),INDIRECT("'PACKET("&amp;$D$1&amp;")'!$e$3:$e$54"))=""),"",_xlfn.XLOOKUP(C33,Bonuses!$A$3:$A$54,Bonuses!$H$3:$H$54)),"")</f>
        <v/>
      </c>
    </row>
    <row r="34" spans="1:36" x14ac:dyDescent="0.25">
      <c r="A34" s="41">
        <v>21</v>
      </c>
      <c r="B34" s="42">
        <f t="shared" si="0"/>
        <v>21</v>
      </c>
      <c r="C34" s="58"/>
      <c r="D34" s="58"/>
      <c r="E34" s="56" t="str">
        <f>IF(C34="","",_xlfn.XLOOKUP(C34,Bonuses!$A$3:$A$54,Bonuses!$B$3:$B$54))</f>
        <v/>
      </c>
      <c r="F34" s="56"/>
      <c r="G34" s="56"/>
      <c r="H34" s="56"/>
      <c r="I34" s="34" t="s">
        <v>385</v>
      </c>
      <c r="J34" s="34" t="str" cm="1">
        <f t="array" aca="1" ref="J34" ca="1">_xlfn.IFNA(IF(OR(_xlfn.XLOOKUP(A34,INDIRECT("'PACKET("&amp;$D$1&amp;")'!$A$3:$A$54"),INDIRECT("'PACKET("&amp;$D$1&amp;")'!$C$3:$C$54"))="",_xlfn.XLOOKUP(A34,INDIRECT("'PACKET("&amp;$D$1&amp;")'!$A$3:$A$54"),INDIRECT("'PACKET("&amp;$D$1&amp;")'!$e$3:$e$54"))=""),"",_xlfn.XLOOKUP(C34,Bonuses!$A$3:$A$54,Bonuses!$H$3:$H$54)),"")</f>
        <v/>
      </c>
    </row>
    <row r="35" spans="1:36" x14ac:dyDescent="0.25">
      <c r="A35" s="41">
        <v>22</v>
      </c>
      <c r="B35" s="42">
        <f t="shared" si="0"/>
        <v>22</v>
      </c>
      <c r="C35" s="58"/>
      <c r="D35" s="58"/>
      <c r="E35" s="56" t="str">
        <f>IF(C35="","",_xlfn.XLOOKUP(C35,Bonuses!$A$3:$A$54,Bonuses!$B$3:$B$54))</f>
        <v/>
      </c>
      <c r="F35" s="56"/>
      <c r="G35" s="56"/>
      <c r="H35" s="56"/>
      <c r="I35" s="34" t="s">
        <v>385</v>
      </c>
      <c r="J35" s="34" t="str" cm="1">
        <f t="array" aca="1" ref="J35" ca="1">_xlfn.IFNA(IF(OR(_xlfn.XLOOKUP(A35,INDIRECT("'PACKET("&amp;$D$1&amp;")'!$A$3:$A$54"),INDIRECT("'PACKET("&amp;$D$1&amp;")'!$C$3:$C$54"))="",_xlfn.XLOOKUP(A35,INDIRECT("'PACKET("&amp;$D$1&amp;")'!$A$3:$A$54"),INDIRECT("'PACKET("&amp;$D$1&amp;")'!$e$3:$e$54"))=""),"",_xlfn.XLOOKUP(C35,Bonuses!$A$3:$A$54,Bonuses!$H$3:$H$54)),"")</f>
        <v/>
      </c>
    </row>
    <row r="36" spans="1:36" x14ac:dyDescent="0.25">
      <c r="A36" s="41">
        <v>23</v>
      </c>
      <c r="B36" s="42">
        <f t="shared" si="0"/>
        <v>23</v>
      </c>
      <c r="C36" s="58"/>
      <c r="D36" s="58"/>
      <c r="E36" s="56" t="str">
        <f>IF(C36="","",_xlfn.XLOOKUP(C36,Bonuses!$A$3:$A$54,Bonuses!$B$3:$B$54))</f>
        <v/>
      </c>
      <c r="F36" s="56"/>
      <c r="G36" s="56"/>
      <c r="H36" s="56"/>
      <c r="I36" s="34" t="s">
        <v>385</v>
      </c>
      <c r="J36" s="34" t="str" cm="1">
        <f t="array" aca="1" ref="J36" ca="1">_xlfn.IFNA(IF(OR(_xlfn.XLOOKUP(A36,INDIRECT("'PACKET("&amp;$D$1&amp;")'!$A$3:$A$54"),INDIRECT("'PACKET("&amp;$D$1&amp;")'!$C$3:$C$54"))="",_xlfn.XLOOKUP(A36,INDIRECT("'PACKET("&amp;$D$1&amp;")'!$A$3:$A$54"),INDIRECT("'PACKET("&amp;$D$1&amp;")'!$e$3:$e$54"))=""),"",_xlfn.XLOOKUP(C36,Bonuses!$A$3:$A$54,Bonuses!$H$3:$H$54)),"")</f>
        <v/>
      </c>
      <c r="Y36" s="54"/>
      <c r="Z36" s="54"/>
      <c r="AA36" s="54"/>
      <c r="AC36" s="55"/>
      <c r="AD36" s="55"/>
      <c r="AE36" s="55"/>
      <c r="AF36" s="55"/>
      <c r="AH36" s="55"/>
      <c r="AI36" s="55"/>
      <c r="AJ36" s="55"/>
    </row>
    <row r="37" spans="1:36" x14ac:dyDescent="0.25">
      <c r="A37" s="41">
        <v>24</v>
      </c>
      <c r="B37" s="42">
        <f t="shared" si="0"/>
        <v>24</v>
      </c>
      <c r="C37" s="58"/>
      <c r="D37" s="58"/>
      <c r="E37" s="56" t="str">
        <f>IF(C37="","",_xlfn.XLOOKUP(C37,Bonuses!$A$3:$A$54,Bonuses!$B$3:$B$54))</f>
        <v/>
      </c>
      <c r="F37" s="56"/>
      <c r="G37" s="56"/>
      <c r="H37" s="56"/>
      <c r="I37" s="34" t="s">
        <v>385</v>
      </c>
      <c r="J37" s="34" t="str" cm="1">
        <f t="array" aca="1" ref="J37" ca="1">_xlfn.IFNA(IF(OR(_xlfn.XLOOKUP(A37,INDIRECT("'PACKET("&amp;$D$1&amp;")'!$A$3:$A$54"),INDIRECT("'PACKET("&amp;$D$1&amp;")'!$C$3:$C$54"))="",_xlfn.XLOOKUP(A37,INDIRECT("'PACKET("&amp;$D$1&amp;")'!$A$3:$A$54"),INDIRECT("'PACKET("&amp;$D$1&amp;")'!$e$3:$e$54"))=""),"",_xlfn.XLOOKUP(C37,Bonuses!$A$3:$A$54,Bonuses!$H$3:$H$54)),"")</f>
        <v/>
      </c>
    </row>
    <row r="38" spans="1:36" x14ac:dyDescent="0.25">
      <c r="A38" s="41">
        <v>25</v>
      </c>
      <c r="B38" s="42">
        <f t="shared" si="0"/>
        <v>25</v>
      </c>
      <c r="C38" s="58"/>
      <c r="D38" s="58"/>
      <c r="E38" s="56" t="str">
        <f>IF(C38="","",_xlfn.XLOOKUP(C38,Bonuses!$A$3:$A$54,Bonuses!$B$3:$B$54))</f>
        <v/>
      </c>
      <c r="F38" s="56"/>
      <c r="G38" s="56"/>
      <c r="H38" s="56"/>
      <c r="I38" s="34" t="s">
        <v>385</v>
      </c>
      <c r="J38" s="34" t="str" cm="1">
        <f t="array" aca="1" ref="J38" ca="1">_xlfn.IFNA(IF(OR(_xlfn.XLOOKUP(A38,INDIRECT("'PACKET("&amp;$D$1&amp;")'!$A$3:$A$54"),INDIRECT("'PACKET("&amp;$D$1&amp;")'!$C$3:$C$54"))="",_xlfn.XLOOKUP(A38,INDIRECT("'PACKET("&amp;$D$1&amp;")'!$A$3:$A$54"),INDIRECT("'PACKET("&amp;$D$1&amp;")'!$e$3:$e$54"))=""),"",_xlfn.XLOOKUP(C38,Bonuses!$A$3:$A$54,Bonuses!$H$3:$H$54)),"")</f>
        <v/>
      </c>
    </row>
    <row r="39" spans="1:36" x14ac:dyDescent="0.25">
      <c r="A39" s="41">
        <v>26</v>
      </c>
      <c r="B39" s="42">
        <f t="shared" si="0"/>
        <v>26</v>
      </c>
      <c r="C39" s="58"/>
      <c r="D39" s="58"/>
      <c r="E39" s="56" t="str">
        <f>IF(C39="","",_xlfn.XLOOKUP(C39,Bonuses!$A$3:$A$54,Bonuses!$B$3:$B$54))</f>
        <v/>
      </c>
      <c r="F39" s="56"/>
      <c r="G39" s="56"/>
      <c r="H39" s="56"/>
      <c r="I39" s="34" t="s">
        <v>385</v>
      </c>
      <c r="J39" s="34" t="str" cm="1">
        <f t="array" aca="1" ref="J39" ca="1">_xlfn.IFNA(IF(OR(_xlfn.XLOOKUP(A39,INDIRECT("'PACKET("&amp;$D$1&amp;")'!$A$3:$A$54"),INDIRECT("'PACKET("&amp;$D$1&amp;")'!$C$3:$C$54"))="",_xlfn.XLOOKUP(A39,INDIRECT("'PACKET("&amp;$D$1&amp;")'!$A$3:$A$54"),INDIRECT("'PACKET("&amp;$D$1&amp;")'!$e$3:$e$54"))=""),"",_xlfn.XLOOKUP(C39,Bonuses!$A$3:$A$54,Bonuses!$H$3:$H$54)),"")</f>
        <v/>
      </c>
    </row>
    <row r="40" spans="1:36" x14ac:dyDescent="0.25">
      <c r="A40" s="41">
        <v>27</v>
      </c>
      <c r="B40" s="42">
        <f t="shared" si="0"/>
        <v>27</v>
      </c>
      <c r="C40" s="58"/>
      <c r="D40" s="58"/>
      <c r="E40" s="56" t="str">
        <f>IF(C40="","",_xlfn.XLOOKUP(C40,Bonuses!$A$3:$A$54,Bonuses!$B$3:$B$54))</f>
        <v/>
      </c>
      <c r="F40" s="56"/>
      <c r="G40" s="56"/>
      <c r="H40" s="56"/>
      <c r="I40" s="34" t="s">
        <v>385</v>
      </c>
      <c r="J40" s="34" t="str" cm="1">
        <f t="array" aca="1" ref="J40" ca="1">_xlfn.IFNA(IF(OR(_xlfn.XLOOKUP(A40,INDIRECT("'PACKET("&amp;$D$1&amp;")'!$A$3:$A$54"),INDIRECT("'PACKET("&amp;$D$1&amp;")'!$C$3:$C$54"))="",_xlfn.XLOOKUP(A40,INDIRECT("'PACKET("&amp;$D$1&amp;")'!$A$3:$A$54"),INDIRECT("'PACKET("&amp;$D$1&amp;")'!$e$3:$e$54"))=""),"",_xlfn.XLOOKUP(C40,Bonuses!$A$3:$A$54,Bonuses!$H$3:$H$54)),"")</f>
        <v/>
      </c>
    </row>
    <row r="41" spans="1:36" x14ac:dyDescent="0.25">
      <c r="A41" s="41">
        <v>28</v>
      </c>
      <c r="B41" s="42">
        <f t="shared" si="0"/>
        <v>28</v>
      </c>
      <c r="C41" s="58"/>
      <c r="D41" s="58"/>
      <c r="E41" s="56" t="str">
        <f>IF(C41="","",_xlfn.XLOOKUP(C41,Bonuses!$A$3:$A$54,Bonuses!$B$3:$B$54))</f>
        <v/>
      </c>
      <c r="F41" s="56"/>
      <c r="G41" s="56"/>
      <c r="H41" s="56"/>
      <c r="I41" s="34" t="s">
        <v>385</v>
      </c>
      <c r="J41" s="34" t="str" cm="1">
        <f t="array" aca="1" ref="J41" ca="1">_xlfn.IFNA(IF(OR(_xlfn.XLOOKUP(A41,INDIRECT("'PACKET("&amp;$D$1&amp;")'!$A$3:$A$54"),INDIRECT("'PACKET("&amp;$D$1&amp;")'!$C$3:$C$54"))="",_xlfn.XLOOKUP(A41,INDIRECT("'PACKET("&amp;$D$1&amp;")'!$A$3:$A$54"),INDIRECT("'PACKET("&amp;$D$1&amp;")'!$e$3:$e$54"))=""),"",_xlfn.XLOOKUP(C41,Bonuses!$A$3:$A$54,Bonuses!$H$3:$H$54)),"")</f>
        <v/>
      </c>
    </row>
    <row r="42" spans="1:36" x14ac:dyDescent="0.25">
      <c r="A42" s="41">
        <v>29</v>
      </c>
      <c r="B42" s="42">
        <f t="shared" si="0"/>
        <v>29</v>
      </c>
      <c r="C42" s="58"/>
      <c r="D42" s="58"/>
      <c r="E42" s="56" t="str">
        <f>IF(C42="","",_xlfn.XLOOKUP(C42,Bonuses!$A$3:$A$54,Bonuses!$B$3:$B$54))</f>
        <v/>
      </c>
      <c r="F42" s="56"/>
      <c r="G42" s="56"/>
      <c r="H42" s="56"/>
      <c r="I42" s="34" t="s">
        <v>385</v>
      </c>
      <c r="J42" s="34" t="str" cm="1">
        <f t="array" aca="1" ref="J42" ca="1">_xlfn.IFNA(IF(OR(_xlfn.XLOOKUP(A42,INDIRECT("'PACKET("&amp;$D$1&amp;")'!$A$3:$A$54"),INDIRECT("'PACKET("&amp;$D$1&amp;")'!$C$3:$C$54"))="",_xlfn.XLOOKUP(A42,INDIRECT("'PACKET("&amp;$D$1&amp;")'!$A$3:$A$54"),INDIRECT("'PACKET("&amp;$D$1&amp;")'!$e$3:$e$54"))=""),"",_xlfn.XLOOKUP(C42,Bonuses!$A$3:$A$54,Bonuses!$H$3:$H$54)),"")</f>
        <v/>
      </c>
      <c r="Y42" s="54"/>
      <c r="Z42" s="54"/>
      <c r="AA42" s="54"/>
      <c r="AC42" s="55"/>
      <c r="AD42" s="55"/>
      <c r="AE42" s="55"/>
      <c r="AF42" s="55"/>
      <c r="AH42" s="55"/>
      <c r="AI42" s="55"/>
      <c r="AJ42" s="55"/>
    </row>
    <row r="43" spans="1:36" x14ac:dyDescent="0.25">
      <c r="A43" s="41">
        <v>30</v>
      </c>
      <c r="B43" s="42">
        <f t="shared" si="0"/>
        <v>30</v>
      </c>
      <c r="C43" s="58"/>
      <c r="D43" s="58"/>
      <c r="E43" s="56" t="str">
        <f>IF(C43="","",_xlfn.XLOOKUP(C43,Bonuses!$A$3:$A$54,Bonuses!$B$3:$B$54))</f>
        <v/>
      </c>
      <c r="F43" s="56"/>
      <c r="G43" s="56"/>
      <c r="H43" s="56"/>
      <c r="I43" s="34" t="s">
        <v>385</v>
      </c>
      <c r="J43" s="34" t="str" cm="1">
        <f t="array" aca="1" ref="J43" ca="1">_xlfn.IFNA(IF(OR(_xlfn.XLOOKUP(A43,INDIRECT("'PACKET("&amp;$D$1&amp;")'!$A$3:$A$54"),INDIRECT("'PACKET("&amp;$D$1&amp;")'!$C$3:$C$54"))="",_xlfn.XLOOKUP(A43,INDIRECT("'PACKET("&amp;$D$1&amp;")'!$A$3:$A$54"),INDIRECT("'PACKET("&amp;$D$1&amp;")'!$e$3:$e$54"))=""),"",_xlfn.XLOOKUP(C43,Bonuses!$A$3:$A$54,Bonuses!$H$3:$H$54)),"")</f>
        <v/>
      </c>
    </row>
    <row r="44" spans="1:36" hidden="1" x14ac:dyDescent="0.25">
      <c r="A44" s="44"/>
      <c r="B44" s="42"/>
      <c r="C44" s="59"/>
      <c r="D44" s="59"/>
      <c r="E44" s="56" t="str">
        <f>IF(C44="","",_xlfn.XLOOKUP(C44,Bonuses!$A$3:$A$54,Bonuses!$B$3:$B$54))</f>
        <v/>
      </c>
      <c r="F44" s="56"/>
      <c r="G44" s="56"/>
      <c r="H44" s="56"/>
      <c r="I44" s="34"/>
      <c r="J44" s="34" t="str" cm="1">
        <f t="array" aca="1" ref="J44" ca="1">_xlfn.IFNA(IF(OR(_xlfn.XLOOKUP(A44,INDIRECT("'PACKET("&amp;$D$1&amp;")'!$A$3:$A$54"),INDIRECT("'PACKET("&amp;$D$1&amp;")'!$C$3:$C$54"))="",_xlfn.XLOOKUP(A44,INDIRECT("'PACKET("&amp;$D$1&amp;")'!$A$3:$A$54"),INDIRECT("'PACKET("&amp;$D$1&amp;")'!$e$3:$e$54"))=""),"",_xlfn.XLOOKUP(C44,Bonuses!$A$3:$A$54,Bonuses!$H$3:$H$54)),"")</f>
        <v/>
      </c>
    </row>
    <row r="45" spans="1:36" hidden="1" x14ac:dyDescent="0.25">
      <c r="A45" s="44"/>
      <c r="B45" s="42"/>
      <c r="C45" s="59"/>
      <c r="D45" s="59"/>
      <c r="E45" s="56" t="str">
        <f>IF(C45="","",_xlfn.XLOOKUP(C45,Bonuses!$A$3:$A$54,Bonuses!$B$3:$B$54))</f>
        <v/>
      </c>
      <c r="F45" s="56"/>
      <c r="G45" s="56"/>
      <c r="H45" s="56"/>
      <c r="I45" s="34"/>
      <c r="J45" s="34" t="str" cm="1">
        <f t="array" aca="1" ref="J45" ca="1">_xlfn.IFNA(IF(OR(_xlfn.XLOOKUP(A45,INDIRECT("'PACKET("&amp;$D$1&amp;")'!$A$3:$A$54"),INDIRECT("'PACKET("&amp;$D$1&amp;")'!$C$3:$C$54"))="",_xlfn.XLOOKUP(A45,INDIRECT("'PACKET("&amp;$D$1&amp;")'!$A$3:$A$54"),INDIRECT("'PACKET("&amp;$D$1&amp;")'!$e$3:$e$54"))=""),"",_xlfn.XLOOKUP(C45,Bonuses!$A$3:$A$54,Bonuses!$H$3:$H$54)),"")</f>
        <v/>
      </c>
    </row>
    <row r="46" spans="1:36" x14ac:dyDescent="0.25">
      <c r="A46" s="41">
        <v>31</v>
      </c>
      <c r="B46" s="42">
        <f t="shared" si="0"/>
        <v>31</v>
      </c>
      <c r="C46" s="58"/>
      <c r="D46" s="58"/>
      <c r="E46" s="56" t="str">
        <f>IF(C46="","",_xlfn.XLOOKUP(C46,Bonuses!$A$3:$A$54,Bonuses!$B$3:$B$54))</f>
        <v/>
      </c>
      <c r="F46" s="56"/>
      <c r="G46" s="56"/>
      <c r="H46" s="56"/>
      <c r="I46" s="34" t="s">
        <v>385</v>
      </c>
      <c r="J46" s="34" t="str" cm="1">
        <f t="array" aca="1" ref="J46" ca="1">_xlfn.IFNA(IF(OR(_xlfn.XLOOKUP(A46,INDIRECT("'PACKET("&amp;$D$1&amp;")'!$A$3:$A$54"),INDIRECT("'PACKET("&amp;$D$1&amp;")'!$C$3:$C$54"))="",_xlfn.XLOOKUP(A46,INDIRECT("'PACKET("&amp;$D$1&amp;")'!$A$3:$A$54"),INDIRECT("'PACKET("&amp;$D$1&amp;")'!$e$3:$e$54"))=""),"",_xlfn.XLOOKUP(C46,Bonuses!$A$3:$A$54,Bonuses!$H$3:$H$54)),"")</f>
        <v/>
      </c>
    </row>
    <row r="47" spans="1:36" x14ac:dyDescent="0.25">
      <c r="A47" s="41">
        <v>32</v>
      </c>
      <c r="B47" s="42">
        <f t="shared" si="0"/>
        <v>32</v>
      </c>
      <c r="C47" s="58"/>
      <c r="D47" s="58"/>
      <c r="E47" s="56" t="str">
        <f>IF(C47="","",_xlfn.XLOOKUP(C47,Bonuses!$A$3:$A$54,Bonuses!$B$3:$B$54))</f>
        <v/>
      </c>
      <c r="F47" s="56"/>
      <c r="G47" s="56"/>
      <c r="H47" s="56"/>
      <c r="I47" s="34" t="s">
        <v>385</v>
      </c>
      <c r="J47" s="34" t="str" cm="1">
        <f t="array" aca="1" ref="J47" ca="1">_xlfn.IFNA(IF(OR(_xlfn.XLOOKUP(A47,INDIRECT("'PACKET("&amp;$D$1&amp;")'!$A$3:$A$54"),INDIRECT("'PACKET("&amp;$D$1&amp;")'!$C$3:$C$54"))="",_xlfn.XLOOKUP(A47,INDIRECT("'PACKET("&amp;$D$1&amp;")'!$A$3:$A$54"),INDIRECT("'PACKET("&amp;$D$1&amp;")'!$e$3:$e$54"))=""),"",_xlfn.XLOOKUP(C47,Bonuses!$A$3:$A$54,Bonuses!$H$3:$H$54)),"")</f>
        <v/>
      </c>
    </row>
    <row r="48" spans="1:36" x14ac:dyDescent="0.25">
      <c r="A48" s="41">
        <v>33</v>
      </c>
      <c r="B48" s="42">
        <f t="shared" si="0"/>
        <v>33</v>
      </c>
      <c r="C48" s="58"/>
      <c r="D48" s="58"/>
      <c r="E48" s="56" t="str">
        <f>IF(C48="","",_xlfn.XLOOKUP(C48,Bonuses!$A$3:$A$54,Bonuses!$B$3:$B$54))</f>
        <v/>
      </c>
      <c r="F48" s="56"/>
      <c r="G48" s="56"/>
      <c r="H48" s="56"/>
      <c r="I48" s="34" t="s">
        <v>385</v>
      </c>
      <c r="J48" s="34" t="str" cm="1">
        <f t="array" aca="1" ref="J48" ca="1">_xlfn.IFNA(IF(OR(_xlfn.XLOOKUP(A48,INDIRECT("'PACKET("&amp;$D$1&amp;")'!$A$3:$A$54"),INDIRECT("'PACKET("&amp;$D$1&amp;")'!$C$3:$C$54"))="",_xlfn.XLOOKUP(A48,INDIRECT("'PACKET("&amp;$D$1&amp;")'!$A$3:$A$54"),INDIRECT("'PACKET("&amp;$D$1&amp;")'!$e$3:$e$54"))=""),"",_xlfn.XLOOKUP(C48,Bonuses!$A$3:$A$54,Bonuses!$H$3:$H$54)),"")</f>
        <v/>
      </c>
    </row>
    <row r="49" spans="1:10" x14ac:dyDescent="0.25">
      <c r="A49" s="41">
        <v>34</v>
      </c>
      <c r="B49" s="42">
        <f t="shared" si="0"/>
        <v>34</v>
      </c>
      <c r="C49" s="58"/>
      <c r="D49" s="58"/>
      <c r="E49" s="56" t="str">
        <f>IF(C49="","",_xlfn.XLOOKUP(C49,Bonuses!$A$3:$A$54,Bonuses!$B$3:$B$54))</f>
        <v/>
      </c>
      <c r="F49" s="56"/>
      <c r="G49" s="56"/>
      <c r="H49" s="56"/>
      <c r="I49" s="34" t="s">
        <v>385</v>
      </c>
      <c r="J49" s="34" t="str" cm="1">
        <f t="array" aca="1" ref="J49" ca="1">_xlfn.IFNA(IF(OR(_xlfn.XLOOKUP(A49,INDIRECT("'PACKET("&amp;$D$1&amp;")'!$A$3:$A$54"),INDIRECT("'PACKET("&amp;$D$1&amp;")'!$C$3:$C$54"))="",_xlfn.XLOOKUP(A49,INDIRECT("'PACKET("&amp;$D$1&amp;")'!$A$3:$A$54"),INDIRECT("'PACKET("&amp;$D$1&amp;")'!$e$3:$e$54"))=""),"",_xlfn.XLOOKUP(C49,Bonuses!$A$3:$A$54,Bonuses!$H$3:$H$54)),"")</f>
        <v/>
      </c>
    </row>
    <row r="50" spans="1:10" x14ac:dyDescent="0.25">
      <c r="A50" s="41">
        <v>35</v>
      </c>
      <c r="B50" s="42">
        <f t="shared" si="0"/>
        <v>35</v>
      </c>
      <c r="C50" s="58"/>
      <c r="D50" s="58"/>
      <c r="E50" s="56" t="str">
        <f>IF(C50="","",_xlfn.XLOOKUP(C50,Bonuses!$A$3:$A$54,Bonuses!$B$3:$B$54))</f>
        <v/>
      </c>
      <c r="F50" s="56"/>
      <c r="G50" s="56"/>
      <c r="H50" s="56"/>
      <c r="I50" s="34" t="s">
        <v>385</v>
      </c>
      <c r="J50" s="34" t="str" cm="1">
        <f t="array" aca="1" ref="J50" ca="1">_xlfn.IFNA(IF(OR(_xlfn.XLOOKUP(A50,INDIRECT("'PACKET("&amp;$D$1&amp;")'!$A$3:$A$54"),INDIRECT("'PACKET("&amp;$D$1&amp;")'!$C$3:$C$54"))="",_xlfn.XLOOKUP(A50,INDIRECT("'PACKET("&amp;$D$1&amp;")'!$A$3:$A$54"),INDIRECT("'PACKET("&amp;$D$1&amp;")'!$e$3:$e$54"))=""),"",_xlfn.XLOOKUP(C50,Bonuses!$A$3:$A$54,Bonuses!$H$3:$H$54)),"")</f>
        <v/>
      </c>
    </row>
    <row r="51" spans="1:10" x14ac:dyDescent="0.25">
      <c r="A51" s="41">
        <v>36</v>
      </c>
      <c r="B51" s="42">
        <f t="shared" si="0"/>
        <v>36</v>
      </c>
      <c r="C51" s="58"/>
      <c r="D51" s="58"/>
      <c r="E51" s="56" t="str">
        <f>IF(C51="","",_xlfn.XLOOKUP(C51,Bonuses!$A$3:$A$54,Bonuses!$B$3:$B$54))</f>
        <v/>
      </c>
      <c r="F51" s="56"/>
      <c r="G51" s="56"/>
      <c r="H51" s="56"/>
      <c r="I51" s="34" t="s">
        <v>385</v>
      </c>
      <c r="J51" s="34" t="str" cm="1">
        <f t="array" aca="1" ref="J51" ca="1">_xlfn.IFNA(IF(OR(_xlfn.XLOOKUP(A51,INDIRECT("'PACKET("&amp;$D$1&amp;")'!$A$3:$A$54"),INDIRECT("'PACKET("&amp;$D$1&amp;")'!$C$3:$C$54"))="",_xlfn.XLOOKUP(A51,INDIRECT("'PACKET("&amp;$D$1&amp;")'!$A$3:$A$54"),INDIRECT("'PACKET("&amp;$D$1&amp;")'!$e$3:$e$54"))=""),"",_xlfn.XLOOKUP(C51,Bonuses!$A$3:$A$54,Bonuses!$H$3:$H$54)),"")</f>
        <v/>
      </c>
    </row>
    <row r="52" spans="1:10" x14ac:dyDescent="0.25">
      <c r="A52" s="41">
        <v>37</v>
      </c>
      <c r="B52" s="42">
        <f t="shared" si="0"/>
        <v>37</v>
      </c>
      <c r="C52" s="58"/>
      <c r="D52" s="58"/>
      <c r="E52" s="56" t="str">
        <f>IF(C52="","",_xlfn.XLOOKUP(C52,Bonuses!$A$3:$A$54,Bonuses!$B$3:$B$54))</f>
        <v/>
      </c>
      <c r="F52" s="56"/>
      <c r="G52" s="56"/>
      <c r="H52" s="56"/>
      <c r="I52" s="34" t="s">
        <v>385</v>
      </c>
      <c r="J52" s="34" t="str" cm="1">
        <f t="array" aca="1" ref="J52" ca="1">_xlfn.IFNA(IF(OR(_xlfn.XLOOKUP(A52,INDIRECT("'PACKET("&amp;$D$1&amp;")'!$A$3:$A$54"),INDIRECT("'PACKET("&amp;$D$1&amp;")'!$C$3:$C$54"))="",_xlfn.XLOOKUP(A52,INDIRECT("'PACKET("&amp;$D$1&amp;")'!$A$3:$A$54"),INDIRECT("'PACKET("&amp;$D$1&amp;")'!$e$3:$e$54"))=""),"",_xlfn.XLOOKUP(C52,Bonuses!$A$3:$A$54,Bonuses!$H$3:$H$54)),"")</f>
        <v/>
      </c>
    </row>
    <row r="53" spans="1:10" x14ac:dyDescent="0.25">
      <c r="A53" s="41">
        <v>38</v>
      </c>
      <c r="B53" s="42">
        <f t="shared" si="0"/>
        <v>38</v>
      </c>
      <c r="C53" s="58"/>
      <c r="D53" s="58"/>
      <c r="E53" s="56" t="str">
        <f>IF(C53="","",_xlfn.XLOOKUP(C53,Bonuses!$A$3:$A$54,Bonuses!$B$3:$B$54))</f>
        <v/>
      </c>
      <c r="F53" s="56"/>
      <c r="G53" s="56"/>
      <c r="H53" s="56"/>
      <c r="I53" s="34" t="s">
        <v>385</v>
      </c>
      <c r="J53" s="34" t="str" cm="1">
        <f t="array" aca="1" ref="J53" ca="1">_xlfn.IFNA(IF(OR(_xlfn.XLOOKUP(A53,INDIRECT("'PACKET("&amp;$D$1&amp;")'!$A$3:$A$54"),INDIRECT("'PACKET("&amp;$D$1&amp;")'!$C$3:$C$54"))="",_xlfn.XLOOKUP(A53,INDIRECT("'PACKET("&amp;$D$1&amp;")'!$A$3:$A$54"),INDIRECT("'PACKET("&amp;$D$1&amp;")'!$e$3:$e$54"))=""),"",_xlfn.XLOOKUP(C53,Bonuses!$A$3:$A$54,Bonuses!$H$3:$H$54)),"")</f>
        <v/>
      </c>
    </row>
    <row r="54" spans="1:10" x14ac:dyDescent="0.25">
      <c r="A54" s="41">
        <v>39</v>
      </c>
      <c r="B54" s="42">
        <f t="shared" si="0"/>
        <v>39</v>
      </c>
      <c r="C54" s="58"/>
      <c r="D54" s="58"/>
      <c r="E54" s="56" t="str">
        <f>IF(C54="","",_xlfn.XLOOKUP(C54,Bonuses!$A$3:$A$54,Bonuses!$B$3:$B$54))</f>
        <v/>
      </c>
      <c r="F54" s="56"/>
      <c r="G54" s="56"/>
      <c r="H54" s="56"/>
      <c r="I54" s="34" t="s">
        <v>385</v>
      </c>
      <c r="J54" s="34" t="str" cm="1">
        <f t="array" aca="1" ref="J54" ca="1">_xlfn.IFNA(IF(OR(_xlfn.XLOOKUP(A54,INDIRECT("'PACKET("&amp;$D$1&amp;")'!$A$3:$A$54"),INDIRECT("'PACKET("&amp;$D$1&amp;")'!$C$3:$C$54"))="",_xlfn.XLOOKUP(A54,INDIRECT("'PACKET("&amp;$D$1&amp;")'!$A$3:$A$54"),INDIRECT("'PACKET("&amp;$D$1&amp;")'!$e$3:$e$54"))=""),"",_xlfn.XLOOKUP(C54,Bonuses!$A$3:$A$54,Bonuses!$H$3:$H$54)),"")</f>
        <v/>
      </c>
    </row>
    <row r="55" spans="1:10" x14ac:dyDescent="0.25">
      <c r="A55" s="41">
        <v>40</v>
      </c>
      <c r="B55" s="42">
        <f t="shared" si="0"/>
        <v>40</v>
      </c>
      <c r="C55" s="58"/>
      <c r="D55" s="58"/>
      <c r="E55" s="56" t="str">
        <f>IF(C55="","",_xlfn.XLOOKUP(C55,Bonuses!$A$3:$A$54,Bonuses!$B$3:$B$54))</f>
        <v/>
      </c>
      <c r="F55" s="56"/>
      <c r="G55" s="56"/>
      <c r="H55" s="56"/>
      <c r="I55" s="34" t="s">
        <v>385</v>
      </c>
      <c r="J55" s="34" t="str" cm="1">
        <f t="array" aca="1" ref="J55" ca="1">_xlfn.IFNA(IF(OR(_xlfn.XLOOKUP(A55,INDIRECT("'PACKET("&amp;$D$1&amp;")'!$A$3:$A$54"),INDIRECT("'PACKET("&amp;$D$1&amp;")'!$C$3:$C$54"))="",_xlfn.XLOOKUP(A55,INDIRECT("'PACKET("&amp;$D$1&amp;")'!$A$3:$A$54"),INDIRECT("'PACKET("&amp;$D$1&amp;")'!$e$3:$e$54"))=""),"",_xlfn.XLOOKUP(C55,Bonuses!$A$3:$A$54,Bonuses!$H$3:$H$54)),"")</f>
        <v/>
      </c>
    </row>
    <row r="56" spans="1:10" x14ac:dyDescent="0.25">
      <c r="A56" s="41">
        <v>41</v>
      </c>
      <c r="B56" s="42">
        <f t="shared" si="0"/>
        <v>41</v>
      </c>
      <c r="C56" s="58"/>
      <c r="D56" s="58"/>
      <c r="E56" s="56" t="str">
        <f>IF(C56="","",_xlfn.XLOOKUP(C56,Bonuses!$A$3:$A$54,Bonuses!$B$3:$B$54))</f>
        <v/>
      </c>
      <c r="F56" s="56"/>
      <c r="G56" s="56"/>
      <c r="H56" s="56"/>
      <c r="I56" s="34" t="s">
        <v>385</v>
      </c>
      <c r="J56" s="34" t="str" cm="1">
        <f t="array" aca="1" ref="J56" ca="1">_xlfn.IFNA(IF(OR(_xlfn.XLOOKUP(A56,INDIRECT("'PACKET("&amp;$D$1&amp;")'!$A$3:$A$54"),INDIRECT("'PACKET("&amp;$D$1&amp;")'!$C$3:$C$54"))="",_xlfn.XLOOKUP(A56,INDIRECT("'PACKET("&amp;$D$1&amp;")'!$A$3:$A$54"),INDIRECT("'PACKET("&amp;$D$1&amp;")'!$e$3:$e$54"))=""),"",_xlfn.XLOOKUP(C56,Bonuses!$A$3:$A$54,Bonuses!$H$3:$H$54)),"")</f>
        <v/>
      </c>
    </row>
    <row r="57" spans="1:10" x14ac:dyDescent="0.25">
      <c r="A57" s="41">
        <v>42</v>
      </c>
      <c r="B57" s="42">
        <f t="shared" si="0"/>
        <v>42</v>
      </c>
      <c r="C57" s="58"/>
      <c r="D57" s="58"/>
      <c r="E57" s="56" t="str">
        <f>IF(C57="","",_xlfn.XLOOKUP(C57,Bonuses!$A$3:$A$54,Bonuses!$B$3:$B$54))</f>
        <v/>
      </c>
      <c r="F57" s="56"/>
      <c r="G57" s="56"/>
      <c r="H57" s="56"/>
      <c r="I57" s="34" t="s">
        <v>385</v>
      </c>
      <c r="J57" s="34" t="str" cm="1">
        <f t="array" aca="1" ref="J57" ca="1">_xlfn.IFNA(IF(OR(_xlfn.XLOOKUP(A57,INDIRECT("'PACKET("&amp;$D$1&amp;")'!$A$3:$A$54"),INDIRECT("'PACKET("&amp;$D$1&amp;")'!$C$3:$C$54"))="",_xlfn.XLOOKUP(A57,INDIRECT("'PACKET("&amp;$D$1&amp;")'!$A$3:$A$54"),INDIRECT("'PACKET("&amp;$D$1&amp;")'!$e$3:$e$54"))=""),"",_xlfn.XLOOKUP(C57,Bonuses!$A$3:$A$54,Bonuses!$H$3:$H$54)),"")</f>
        <v/>
      </c>
    </row>
    <row r="58" spans="1:10" x14ac:dyDescent="0.25">
      <c r="A58" s="41">
        <v>43</v>
      </c>
      <c r="B58" s="42">
        <f t="shared" si="0"/>
        <v>43</v>
      </c>
      <c r="C58" s="58"/>
      <c r="D58" s="58"/>
      <c r="E58" s="56" t="str">
        <f>IF(C58="","",_xlfn.XLOOKUP(C58,Bonuses!$A$3:$A$54,Bonuses!$B$3:$B$54))</f>
        <v/>
      </c>
      <c r="F58" s="56"/>
      <c r="G58" s="56"/>
      <c r="H58" s="56"/>
      <c r="I58" s="34" t="s">
        <v>385</v>
      </c>
      <c r="J58" s="34" t="str" cm="1">
        <f t="array" aca="1" ref="J58" ca="1">_xlfn.IFNA(IF(OR(_xlfn.XLOOKUP(A58,INDIRECT("'PACKET("&amp;$D$1&amp;")'!$A$3:$A$54"),INDIRECT("'PACKET("&amp;$D$1&amp;")'!$C$3:$C$54"))="",_xlfn.XLOOKUP(A58,INDIRECT("'PACKET("&amp;$D$1&amp;")'!$A$3:$A$54"),INDIRECT("'PACKET("&amp;$D$1&amp;")'!$e$3:$e$54"))=""),"",_xlfn.XLOOKUP(C58,Bonuses!$A$3:$A$54,Bonuses!$H$3:$H$54)),"")</f>
        <v/>
      </c>
    </row>
    <row r="59" spans="1:10" x14ac:dyDescent="0.25">
      <c r="A59" s="41">
        <v>44</v>
      </c>
      <c r="B59" s="42">
        <f t="shared" si="0"/>
        <v>44</v>
      </c>
      <c r="C59" s="58"/>
      <c r="D59" s="58"/>
      <c r="E59" s="56" t="str">
        <f>IF(C59="","",_xlfn.XLOOKUP(C59,Bonuses!$A$3:$A$54,Bonuses!$B$3:$B$54))</f>
        <v/>
      </c>
      <c r="F59" s="56"/>
      <c r="G59" s="56"/>
      <c r="H59" s="56"/>
      <c r="I59" s="34" t="s">
        <v>385</v>
      </c>
      <c r="J59" s="34" t="str" cm="1">
        <f t="array" aca="1" ref="J59" ca="1">_xlfn.IFNA(IF(OR(_xlfn.XLOOKUP(A59,INDIRECT("'PACKET("&amp;$D$1&amp;")'!$A$3:$A$54"),INDIRECT("'PACKET("&amp;$D$1&amp;")'!$C$3:$C$54"))="",_xlfn.XLOOKUP(A59,INDIRECT("'PACKET("&amp;$D$1&amp;")'!$A$3:$A$54"),INDIRECT("'PACKET("&amp;$D$1&amp;")'!$e$3:$e$54"))=""),"",_xlfn.XLOOKUP(C59,Bonuses!$A$3:$A$54,Bonuses!$H$3:$H$54)),"")</f>
        <v/>
      </c>
    </row>
    <row r="60" spans="1:10" x14ac:dyDescent="0.25">
      <c r="A60" s="41">
        <v>45</v>
      </c>
      <c r="B60" s="42">
        <f t="shared" si="0"/>
        <v>45</v>
      </c>
      <c r="C60" s="58"/>
      <c r="D60" s="58"/>
      <c r="E60" s="56" t="str">
        <f>IF(C60="","",_xlfn.XLOOKUP(C60,Bonuses!$A$3:$A$54,Bonuses!$B$3:$B$54))</f>
        <v/>
      </c>
      <c r="F60" s="56"/>
      <c r="G60" s="56"/>
      <c r="H60" s="56"/>
      <c r="I60" s="34" t="s">
        <v>385</v>
      </c>
      <c r="J60" s="34" t="str" cm="1">
        <f t="array" aca="1" ref="J60" ca="1">_xlfn.IFNA(IF(OR(_xlfn.XLOOKUP(A60,INDIRECT("'PACKET("&amp;$D$1&amp;")'!$A$3:$A$54"),INDIRECT("'PACKET("&amp;$D$1&amp;")'!$C$3:$C$54"))="",_xlfn.XLOOKUP(A60,INDIRECT("'PACKET("&amp;$D$1&amp;")'!$A$3:$A$54"),INDIRECT("'PACKET("&amp;$D$1&amp;")'!$e$3:$e$54"))=""),"",_xlfn.XLOOKUP(C60,Bonuses!$A$3:$A$54,Bonuses!$H$3:$H$54)),"")</f>
        <v/>
      </c>
    </row>
    <row r="61" spans="1:10" x14ac:dyDescent="0.25">
      <c r="A61" s="41">
        <v>46</v>
      </c>
      <c r="B61" s="42">
        <f t="shared" si="0"/>
        <v>46</v>
      </c>
      <c r="C61" s="58"/>
      <c r="D61" s="58"/>
      <c r="E61" s="56" t="str">
        <f>IF(C61="","",_xlfn.XLOOKUP(C61,Bonuses!$A$3:$A$54,Bonuses!$B$3:$B$54))</f>
        <v/>
      </c>
      <c r="F61" s="56"/>
      <c r="G61" s="56"/>
      <c r="H61" s="56"/>
      <c r="I61" s="34" t="s">
        <v>385</v>
      </c>
      <c r="J61" s="34" t="str" cm="1">
        <f t="array" aca="1" ref="J61" ca="1">_xlfn.IFNA(IF(OR(_xlfn.XLOOKUP(A61,INDIRECT("'PACKET("&amp;$D$1&amp;")'!$A$3:$A$54"),INDIRECT("'PACKET("&amp;$D$1&amp;")'!$C$3:$C$54"))="",_xlfn.XLOOKUP(A61,INDIRECT("'PACKET("&amp;$D$1&amp;")'!$A$3:$A$54"),INDIRECT("'PACKET("&amp;$D$1&amp;")'!$e$3:$e$54"))=""),"",_xlfn.XLOOKUP(C61,Bonuses!$A$3:$A$54,Bonuses!$H$3:$H$54)),"")</f>
        <v/>
      </c>
    </row>
    <row r="62" spans="1:10" x14ac:dyDescent="0.25">
      <c r="A62" s="41">
        <v>47</v>
      </c>
      <c r="B62" s="42">
        <f t="shared" si="0"/>
        <v>47</v>
      </c>
      <c r="C62" s="58"/>
      <c r="D62" s="58"/>
      <c r="E62" s="56" t="str">
        <f>IF(C62="","",_xlfn.XLOOKUP(C62,Bonuses!$A$3:$A$54,Bonuses!$B$3:$B$54))</f>
        <v/>
      </c>
      <c r="F62" s="56"/>
      <c r="G62" s="56"/>
      <c r="H62" s="56"/>
      <c r="I62" s="34" t="s">
        <v>385</v>
      </c>
      <c r="J62" s="34" t="str" cm="1">
        <f t="array" aca="1" ref="J62" ca="1">_xlfn.IFNA(IF(OR(_xlfn.XLOOKUP(A62,INDIRECT("'PACKET("&amp;$D$1&amp;")'!$A$3:$A$54"),INDIRECT("'PACKET("&amp;$D$1&amp;")'!$C$3:$C$54"))="",_xlfn.XLOOKUP(A62,INDIRECT("'PACKET("&amp;$D$1&amp;")'!$A$3:$A$54"),INDIRECT("'PACKET("&amp;$D$1&amp;")'!$e$3:$e$54"))=""),"",_xlfn.XLOOKUP(C62,Bonuses!$A$3:$A$54,Bonuses!$H$3:$H$54)),"")</f>
        <v/>
      </c>
    </row>
    <row r="63" spans="1:10" x14ac:dyDescent="0.25">
      <c r="A63" s="41">
        <v>48</v>
      </c>
      <c r="B63" s="42">
        <f t="shared" si="0"/>
        <v>48</v>
      </c>
      <c r="C63" s="58"/>
      <c r="D63" s="58"/>
      <c r="E63" s="56" t="str">
        <f>IF(C63="","",_xlfn.XLOOKUP(C63,Bonuses!$A$3:$A$54,Bonuses!$B$3:$B$54))</f>
        <v/>
      </c>
      <c r="F63" s="56"/>
      <c r="G63" s="56"/>
      <c r="H63" s="56"/>
      <c r="I63" s="34" t="s">
        <v>385</v>
      </c>
      <c r="J63" s="34" t="str" cm="1">
        <f t="array" aca="1" ref="J63" ca="1">_xlfn.IFNA(IF(OR(_xlfn.XLOOKUP(A63,INDIRECT("'PACKET("&amp;$D$1&amp;")'!$A$3:$A$54"),INDIRECT("'PACKET("&amp;$D$1&amp;")'!$C$3:$C$54"))="",_xlfn.XLOOKUP(A63,INDIRECT("'PACKET("&amp;$D$1&amp;")'!$A$3:$A$54"),INDIRECT("'PACKET("&amp;$D$1&amp;")'!$e$3:$e$54"))=""),"",_xlfn.XLOOKUP(C63,Bonuses!$A$3:$A$54,Bonuses!$H$3:$H$54)),"")</f>
        <v/>
      </c>
    </row>
    <row r="64" spans="1:10" x14ac:dyDescent="0.25">
      <c r="A64" s="41">
        <v>49</v>
      </c>
      <c r="B64" s="42">
        <f t="shared" si="0"/>
        <v>49</v>
      </c>
      <c r="C64" s="58"/>
      <c r="D64" s="58"/>
      <c r="E64" s="56" t="str">
        <f>IF(C64="","",_xlfn.XLOOKUP(C64,Bonuses!$A$3:$A$54,Bonuses!$B$3:$B$54))</f>
        <v/>
      </c>
      <c r="F64" s="56"/>
      <c r="G64" s="56"/>
      <c r="H64" s="56"/>
      <c r="I64" s="34" t="s">
        <v>385</v>
      </c>
      <c r="J64" s="33" t="str" cm="1">
        <f t="array" aca="1" ref="J64" ca="1">_xlfn.IFNA(IF(OR(_xlfn.XLOOKUP(A64,INDIRECT("'PACKET("&amp;$D$1&amp;")'!$A$3:$A$54"),INDIRECT("'PACKET("&amp;$D$1&amp;")'!$C$3:$C$54"))="",_xlfn.XLOOKUP(A64,INDIRECT("'PACKET("&amp;$D$1&amp;")'!$A$3:$A$54"),INDIRECT("'PACKET("&amp;$D$1&amp;")'!$e$3:$e$54"))=""),"",_xlfn.XLOOKUP(C64,Bonuses!$A$3:$A$54,Bonuses!$H$3:$H$54)),"")</f>
        <v/>
      </c>
    </row>
    <row r="65" spans="1:10" x14ac:dyDescent="0.25">
      <c r="A65" s="41">
        <v>50</v>
      </c>
      <c r="B65" s="42">
        <f t="shared" si="0"/>
        <v>50</v>
      </c>
      <c r="C65" s="58"/>
      <c r="D65" s="58"/>
      <c r="E65" s="56" t="str">
        <f>IF(C65="","",_xlfn.XLOOKUP(C65,Bonuses!$A$3:$A$54,Bonuses!$B$3:$B$54))</f>
        <v/>
      </c>
      <c r="F65" s="56"/>
      <c r="G65" s="56"/>
      <c r="H65" s="56"/>
      <c r="I65" s="34" t="s">
        <v>385</v>
      </c>
      <c r="J65" s="33" t="str" cm="1">
        <f t="array" aca="1" ref="J65" ca="1">_xlfn.IFNA(IF(OR(_xlfn.XLOOKUP(A65,INDIRECT("'PACKET("&amp;$D$1&amp;")'!$A$3:$A$54"),INDIRECT("'PACKET("&amp;$D$1&amp;")'!$C$3:$C$54"))="",_xlfn.XLOOKUP(A65,INDIRECT("'PACKET("&amp;$D$1&amp;")'!$A$3:$A$54"),INDIRECT("'PACKET("&amp;$D$1&amp;")'!$e$3:$e$54"))=""),"",_xlfn.XLOOKUP(C65,Bonuses!$A$3:$A$54,Bonuses!$H$3:$H$54)),"")</f>
        <v/>
      </c>
    </row>
  </sheetData>
  <sheetProtection algorithmName="SHA-512" hashValue="+xzfc5bijtr0HHZTaH6lAwxs9BRIr7Sntes7JPJFxwhv1FPNlWaPBxAj1IfcAn1lysv3jmU4S5q2svjYPoPhyw==" saltValue="uXG0vjvyE9jahjBMKthjIQ==" spinCount="100000" sheet="1" objects="1" scenarios="1" selectLockedCells="1"/>
  <mergeCells count="186">
    <mergeCell ref="U27:Z27"/>
    <mergeCell ref="U28:Z28"/>
    <mergeCell ref="U29:Z29"/>
    <mergeCell ref="U2:Z2"/>
    <mergeCell ref="U3:Z3"/>
    <mergeCell ref="U4:Z4"/>
    <mergeCell ref="U5:Z5"/>
    <mergeCell ref="U6:Z6"/>
    <mergeCell ref="A1:C2"/>
    <mergeCell ref="D1:E2"/>
    <mergeCell ref="L23:P23"/>
    <mergeCell ref="L14:P14"/>
    <mergeCell ref="L5:P5"/>
    <mergeCell ref="A3:J4"/>
    <mergeCell ref="A5:J5"/>
    <mergeCell ref="C18:D18"/>
    <mergeCell ref="C19:D19"/>
    <mergeCell ref="C20:D20"/>
    <mergeCell ref="C21:D21"/>
    <mergeCell ref="C22:D22"/>
    <mergeCell ref="C23:D23"/>
    <mergeCell ref="E14:H14"/>
    <mergeCell ref="C13:D13"/>
    <mergeCell ref="E13:H13"/>
    <mergeCell ref="U24:Z24"/>
    <mergeCell ref="U25:Z25"/>
    <mergeCell ref="U26:Z26"/>
    <mergeCell ref="U17:Z17"/>
    <mergeCell ref="U18:Z18"/>
    <mergeCell ref="U19:Z19"/>
    <mergeCell ref="U20:Z20"/>
    <mergeCell ref="U21:Z21"/>
    <mergeCell ref="U22:Z22"/>
    <mergeCell ref="U23:Z23"/>
    <mergeCell ref="AA21:AB21"/>
    <mergeCell ref="U15:Z15"/>
    <mergeCell ref="U16:Z16"/>
    <mergeCell ref="U7:Z7"/>
    <mergeCell ref="U8:Z8"/>
    <mergeCell ref="U9:Z9"/>
    <mergeCell ref="U10:Z10"/>
    <mergeCell ref="U11:Z11"/>
    <mergeCell ref="U12:Z12"/>
    <mergeCell ref="U13:Z13"/>
    <mergeCell ref="U14:Z14"/>
    <mergeCell ref="AA2:AB2"/>
    <mergeCell ref="AA3:AB3"/>
    <mergeCell ref="AA4:AB4"/>
    <mergeCell ref="AA5:AB5"/>
    <mergeCell ref="AA6:AB6"/>
    <mergeCell ref="AA17:AB17"/>
    <mergeCell ref="AA18:AB18"/>
    <mergeCell ref="AA19:AB19"/>
    <mergeCell ref="AA20:AB20"/>
    <mergeCell ref="AA12:AB12"/>
    <mergeCell ref="AA13:AB13"/>
    <mergeCell ref="AA14:AB14"/>
    <mergeCell ref="AA15:AB15"/>
    <mergeCell ref="AA16:AB16"/>
    <mergeCell ref="AA7:AB7"/>
    <mergeCell ref="AA8:AB8"/>
    <mergeCell ref="AA9:AB9"/>
    <mergeCell ref="AA10:AB10"/>
    <mergeCell ref="AA11:AB11"/>
    <mergeCell ref="C24:D24"/>
    <mergeCell ref="C25:D25"/>
    <mergeCell ref="C26:D26"/>
    <mergeCell ref="C27:D27"/>
    <mergeCell ref="C28:D28"/>
    <mergeCell ref="AH42:AJ42"/>
    <mergeCell ref="AH36:AJ36"/>
    <mergeCell ref="A7:D7"/>
    <mergeCell ref="A8:D8"/>
    <mergeCell ref="A9:D9"/>
    <mergeCell ref="A10:D10"/>
    <mergeCell ref="E7:G7"/>
    <mergeCell ref="E8:G8"/>
    <mergeCell ref="E9:G9"/>
    <mergeCell ref="E10:G10"/>
    <mergeCell ref="C14:D14"/>
    <mergeCell ref="C15:D15"/>
    <mergeCell ref="C16:D16"/>
    <mergeCell ref="C17:D17"/>
    <mergeCell ref="AA22:AB22"/>
    <mergeCell ref="AA23:AB23"/>
    <mergeCell ref="AA24:AB24"/>
    <mergeCell ref="AA25:AB25"/>
    <mergeCell ref="AA26:AB26"/>
    <mergeCell ref="C34:D34"/>
    <mergeCell ref="C35:D35"/>
    <mergeCell ref="C36:D36"/>
    <mergeCell ref="C37:D37"/>
    <mergeCell ref="C38:D38"/>
    <mergeCell ref="C29:D29"/>
    <mergeCell ref="C30:D30"/>
    <mergeCell ref="C31:D31"/>
    <mergeCell ref="C32:D32"/>
    <mergeCell ref="C33:D33"/>
    <mergeCell ref="E20:H20"/>
    <mergeCell ref="E21:H21"/>
    <mergeCell ref="E22:H22"/>
    <mergeCell ref="E23:H23"/>
    <mergeCell ref="E24:H24"/>
    <mergeCell ref="E15:H15"/>
    <mergeCell ref="E16:H16"/>
    <mergeCell ref="E17:H17"/>
    <mergeCell ref="E18:H18"/>
    <mergeCell ref="E19:H19"/>
    <mergeCell ref="E30:H30"/>
    <mergeCell ref="E31:H31"/>
    <mergeCell ref="E32:H32"/>
    <mergeCell ref="E33:H33"/>
    <mergeCell ref="E34:H34"/>
    <mergeCell ref="E25:H25"/>
    <mergeCell ref="E26:H26"/>
    <mergeCell ref="E27:H27"/>
    <mergeCell ref="E28:H28"/>
    <mergeCell ref="E29:H29"/>
    <mergeCell ref="E40:H40"/>
    <mergeCell ref="E41:H41"/>
    <mergeCell ref="E42:H42"/>
    <mergeCell ref="E43:H43"/>
    <mergeCell ref="C44:D44"/>
    <mergeCell ref="E35:H35"/>
    <mergeCell ref="E36:H36"/>
    <mergeCell ref="E37:H37"/>
    <mergeCell ref="E38:H38"/>
    <mergeCell ref="E39:H39"/>
    <mergeCell ref="C39:D39"/>
    <mergeCell ref="C40:D40"/>
    <mergeCell ref="C41:D41"/>
    <mergeCell ref="C42:D42"/>
    <mergeCell ref="C43:D43"/>
    <mergeCell ref="C50:D50"/>
    <mergeCell ref="C51:D51"/>
    <mergeCell ref="C52:D52"/>
    <mergeCell ref="C53:D53"/>
    <mergeCell ref="C54:D54"/>
    <mergeCell ref="C45:D45"/>
    <mergeCell ref="C46:D46"/>
    <mergeCell ref="C47:D47"/>
    <mergeCell ref="C48:D48"/>
    <mergeCell ref="C49:D49"/>
    <mergeCell ref="C60:D60"/>
    <mergeCell ref="C61:D61"/>
    <mergeCell ref="C62:D62"/>
    <mergeCell ref="C63:D63"/>
    <mergeCell ref="C64:D64"/>
    <mergeCell ref="C55:D55"/>
    <mergeCell ref="C56:D56"/>
    <mergeCell ref="C57:D57"/>
    <mergeCell ref="C58:D58"/>
    <mergeCell ref="C59:D59"/>
    <mergeCell ref="E50:H50"/>
    <mergeCell ref="E51:H51"/>
    <mergeCell ref="E52:H52"/>
    <mergeCell ref="E53:H53"/>
    <mergeCell ref="E54:H54"/>
    <mergeCell ref="E55:H55"/>
    <mergeCell ref="E56:H56"/>
    <mergeCell ref="E57:H57"/>
    <mergeCell ref="E58:H58"/>
    <mergeCell ref="A11:D12"/>
    <mergeCell ref="Y36:AA36"/>
    <mergeCell ref="Y42:AA42"/>
    <mergeCell ref="AH30:AJ30"/>
    <mergeCell ref="AH25:AJ25"/>
    <mergeCell ref="AD30:AF30"/>
    <mergeCell ref="AD25:AF25"/>
    <mergeCell ref="E64:H64"/>
    <mergeCell ref="E65:H65"/>
    <mergeCell ref="E44:H44"/>
    <mergeCell ref="E45:H45"/>
    <mergeCell ref="E11:H12"/>
    <mergeCell ref="E59:H59"/>
    <mergeCell ref="E60:H60"/>
    <mergeCell ref="E61:H61"/>
    <mergeCell ref="E62:H62"/>
    <mergeCell ref="E63:H63"/>
    <mergeCell ref="C65:D65"/>
    <mergeCell ref="AC36:AF36"/>
    <mergeCell ref="AC42:AF42"/>
    <mergeCell ref="E46:H46"/>
    <mergeCell ref="E47:H47"/>
    <mergeCell ref="E48:H48"/>
    <mergeCell ref="E49:H49"/>
  </mergeCells>
  <phoneticPr fontId="2" type="noConversion"/>
  <conditionalFormatting sqref="B14:J14 J15:J43 B15:I65 J46:J65">
    <cfRule type="expression" dxfId="12" priority="1">
      <formula>AND($J14="",$C14&lt;&gt;"")</formula>
    </cfRule>
  </conditionalFormatting>
  <conditionalFormatting sqref="L7 M8 N9 O10 P11">
    <cfRule type="expression" dxfId="11" priority="12">
      <formula>$Q$12="X"</formula>
    </cfRule>
  </conditionalFormatting>
  <conditionalFormatting sqref="L16 M17 N18 O19 P20">
    <cfRule type="expression" dxfId="10" priority="7">
      <formula>$Q$21="X"</formula>
    </cfRule>
  </conditionalFormatting>
  <conditionalFormatting sqref="L25 M26 N27 O28 P29">
    <cfRule type="expression" dxfId="9" priority="3">
      <formula>$Q$30="X"</formula>
    </cfRule>
  </conditionalFormatting>
  <conditionalFormatting sqref="L7:P11">
    <cfRule type="expression" dxfId="8" priority="11">
      <formula>L$12="X"</formula>
    </cfRule>
    <cfRule type="expression" dxfId="7" priority="13">
      <formula>$Q7="X"</formula>
    </cfRule>
  </conditionalFormatting>
  <conditionalFormatting sqref="L16:P20">
    <cfRule type="expression" dxfId="6" priority="8">
      <formula>L$21="X"</formula>
    </cfRule>
    <cfRule type="expression" dxfId="5" priority="9">
      <formula>$Q16="X"</formula>
    </cfRule>
  </conditionalFormatting>
  <conditionalFormatting sqref="L25:P29">
    <cfRule type="expression" dxfId="4" priority="4">
      <formula>L$30="X"</formula>
    </cfRule>
    <cfRule type="expression" dxfId="3" priority="5">
      <formula>$Q25="X"</formula>
    </cfRule>
  </conditionalFormatting>
  <conditionalFormatting sqref="P7 O8 N9 M10 L11">
    <cfRule type="expression" dxfId="2" priority="10">
      <formula>$K$12="X"</formula>
    </cfRule>
  </conditionalFormatting>
  <conditionalFormatting sqref="P16 O17 N18 M19 L20">
    <cfRule type="expression" dxfId="1" priority="6">
      <formula>$K$21="X"</formula>
    </cfRule>
  </conditionalFormatting>
  <conditionalFormatting sqref="P25 O26 N27 M28 L29">
    <cfRule type="expression" dxfId="0" priority="2">
      <formula>$K$30="X"</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B773-BD94-4992-877E-0F5A52F7DBCF}">
  <sheetPr codeName="Sheet5"/>
  <dimension ref="A1:BN53"/>
  <sheetViews>
    <sheetView topLeftCell="A34" workbookViewId="0">
      <selection activeCell="I55" sqref="I55"/>
    </sheetView>
  </sheetViews>
  <sheetFormatPr defaultRowHeight="15" x14ac:dyDescent="0.25"/>
  <cols>
    <col min="13" max="48" width="2.7109375" customWidth="1"/>
    <col min="49" max="58" width="5.7109375" customWidth="1"/>
    <col min="59" max="59" width="5.7109375" style="10" customWidth="1"/>
    <col min="60" max="61" width="5.7109375" customWidth="1"/>
  </cols>
  <sheetData>
    <row r="1" spans="1:66" ht="22.5" customHeight="1" thickBot="1" x14ac:dyDescent="0.3">
      <c r="A1" s="17">
        <v>1</v>
      </c>
      <c r="B1" t="s">
        <v>349</v>
      </c>
      <c r="C1">
        <f>BC2</f>
        <v>0</v>
      </c>
      <c r="D1" t="s">
        <v>350</v>
      </c>
      <c r="E1">
        <f>BC16</f>
        <v>0</v>
      </c>
      <c r="F1" t="s">
        <v>351</v>
      </c>
      <c r="G1">
        <f>BC30</f>
        <v>0</v>
      </c>
      <c r="H1" t="s">
        <v>352</v>
      </c>
      <c r="I1">
        <f>L1</f>
        <v>0</v>
      </c>
      <c r="J1" t="s">
        <v>353</v>
      </c>
      <c r="K1">
        <f>SUM(C1,E1,G1,I1)</f>
        <v>0</v>
      </c>
      <c r="L1">
        <f>SUM(L3:L53)</f>
        <v>0</v>
      </c>
      <c r="M1" t="str">
        <f>IF(COUNTIF(M3:M53,TRUE)=1,"X","")</f>
        <v/>
      </c>
      <c r="N1" t="str">
        <f>IF(COUNTIF($M$1:M1,"X")=1,"",IF(COUNTIF(N3:N53,TRUE)=1,"X",""))</f>
        <v/>
      </c>
      <c r="O1" t="str">
        <f>IF(COUNTIF($M$1:N1,"X")=1,"",IF(COUNTIF(O3:O53,TRUE)=1,"X",""))</f>
        <v/>
      </c>
      <c r="P1" t="str">
        <f>IF(COUNTIF($M$1:O1,"X")=1,"",IF(COUNTIF(P3:P53,TRUE)=1,"X",""))</f>
        <v/>
      </c>
      <c r="Q1" t="str">
        <f>IF(COUNTIF($M$1:P1,"X")=1,"",IF(COUNTIF(Q3:Q53,TRUE)=1,"X",""))</f>
        <v/>
      </c>
      <c r="R1" t="str">
        <f>IF(COUNTIF($M$1:Q1,"X")=1,"",IF(COUNTIF(R3:R53,TRUE)=1,"X",""))</f>
        <v/>
      </c>
      <c r="S1" t="str">
        <f>IF(COUNTIF($M$1:R1,"X")=1,"",IF(COUNTIF(S3:S53,TRUE)=1,"X",""))</f>
        <v/>
      </c>
      <c r="T1" t="str">
        <f>IF(COUNTIF($M$1:S1,"X")=1,"",IF(COUNTIF(T3:T53,TRUE)=1,"X",""))</f>
        <v/>
      </c>
      <c r="U1" t="str">
        <f>IF(COUNTIF($M$1:T1,"X")=1,"",IF(COUNTIF(U3:U53,TRUE)=1,"X",""))</f>
        <v/>
      </c>
      <c r="V1" t="str">
        <f>IF(COUNTIF($M$1:U1,"X")=1,"",IF(COUNTIF(V3:V53,TRUE)=1,"X",""))</f>
        <v/>
      </c>
      <c r="W1" t="str">
        <f>IF(COUNTIF($M$1:V1,"X")=1,"",IF(COUNTIF(W3:W53,TRUE)=1,"X",""))</f>
        <v/>
      </c>
      <c r="X1" t="str">
        <f>IF(COUNTIF($M$1:W1,"X")=1,"",IF(COUNTIF(X3:X53,TRUE)=1,"X",""))</f>
        <v/>
      </c>
      <c r="Y1" t="str">
        <f>IF(COUNTIF(Y3:Y53,TRUE)=1,"X","")</f>
        <v/>
      </c>
      <c r="Z1" t="str">
        <f>IF(COUNTIF($Y$1:Y1,"X")=1,"",IF(COUNTIF(Z3:Z53,TRUE)=1,"X",""))</f>
        <v/>
      </c>
      <c r="AA1" t="str">
        <f>IF(COUNTIF($Y$1:Z1,"X")=1,"",IF(COUNTIF(AA3:AA53,TRUE)=1,"X",""))</f>
        <v/>
      </c>
      <c r="AB1" t="str">
        <f>IF(COUNTIF($Y$1:AA1,"X")=1,"",IF(COUNTIF(AB3:AB53,TRUE)=1,"X",""))</f>
        <v/>
      </c>
      <c r="AC1" t="str">
        <f>IF(COUNTIF($Y$1:AB1,"X")=1,"",IF(COUNTIF(AC3:AC53,TRUE)=1,"X",""))</f>
        <v/>
      </c>
      <c r="AD1" t="str">
        <f>IF(COUNTIF($Y$1:AC1,"X")=1,"",IF(COUNTIF(AD3:AD53,TRUE)=1,"X",""))</f>
        <v/>
      </c>
      <c r="AE1" t="str">
        <f>IF(COUNTIF($Y$1:AD1,"X")=1,"",IF(COUNTIF(AE3:AE53,TRUE)=1,"X",""))</f>
        <v/>
      </c>
      <c r="AF1" t="str">
        <f>IF(COUNTIF($Y$1:AE1,"X")=1,"",IF(COUNTIF(AF3:AF53,TRUE)=1,"X",""))</f>
        <v/>
      </c>
      <c r="AG1" t="str">
        <f>IF(COUNTIF($Y$1:AF1,"X")=1,"",IF(COUNTIF(AG3:AG53,TRUE)=1,"X",""))</f>
        <v/>
      </c>
      <c r="AH1" t="str">
        <f>IF(COUNTIF($Y$1:AG1,"X")=1,"",IF(COUNTIF(AH3:AH53,TRUE)=1,"X",""))</f>
        <v/>
      </c>
      <c r="AI1" t="str">
        <f>IF(COUNTIF($Y$1:AH1,"X")=1,"",IF(COUNTIF(AI3:AI53,TRUE)=1,"X",""))</f>
        <v/>
      </c>
      <c r="AJ1" t="str">
        <f>IF(COUNTIF($Y$1:AI1,"X")=1,"",IF(COUNTIF(AJ3:AJ53,TRUE)=1,"X",""))</f>
        <v/>
      </c>
      <c r="AK1" t="str">
        <f>IF(COUNTIF(AK3:AK53,TRUE)=1,"X","")</f>
        <v/>
      </c>
      <c r="AL1" t="str">
        <f>IF(COUNTIF($AK$1:AK1,"X")=1,"",IF(COUNTIF(AL3:AL53,TRUE)=1,"X",""))</f>
        <v/>
      </c>
      <c r="AM1" t="str">
        <f>IF(COUNTIF($AK$1:AL1,"X")=1,"",IF(COUNTIF(AM3:AM53,TRUE)=1,"X",""))</f>
        <v/>
      </c>
      <c r="AN1" t="str">
        <f>IF(COUNTIF($AK$1:AM1,"X")=1,"",IF(COUNTIF(AN3:AN53,TRUE)=1,"X",""))</f>
        <v/>
      </c>
      <c r="AO1" t="str">
        <f>IF(COUNTIF($AK$1:AN1,"X")=1,"",IF(COUNTIF(AO3:AO53,TRUE)=1,"X",""))</f>
        <v/>
      </c>
      <c r="AP1" t="str">
        <f>IF(COUNTIF($AK$1:AO1,"X")=1,"",IF(COUNTIF(AP3:AP53,TRUE)=1,"X",""))</f>
        <v/>
      </c>
      <c r="AQ1" t="str">
        <f>IF(COUNTIF($AK$1:AP1,"X")=1,"",IF(COUNTIF(AQ3:AQ53,TRUE)=1,"X",""))</f>
        <v/>
      </c>
      <c r="AR1" t="str">
        <f>IF(COUNTIF($AK$1:AQ1,"X")=1,"",IF(COUNTIF(AR3:AR53,TRUE)=1,"X",""))</f>
        <v/>
      </c>
      <c r="AS1" t="str">
        <f>IF(COUNTIF($AK$1:AR1,"X")=1,"",IF(COUNTIF(AS3:AS53,TRUE)=1,"X",""))</f>
        <v/>
      </c>
      <c r="AT1" t="str">
        <f>IF(COUNTIF($AK$1:AS1,"X")=1,"",IF(COUNTIF(AT3:AT53,TRUE)=1,"X",""))</f>
        <v/>
      </c>
      <c r="AU1" t="str">
        <f>IF(COUNTIF($AK$1:AT1,"X")=1,"",IF(COUNTIF(AU3:AU53,TRUE)=1,"X",""))</f>
        <v/>
      </c>
      <c r="AV1" t="str">
        <f>IF(COUNTIF($AK$1:AU1,"X")=1,"",IF(COUNTIF(AV3:AV53,TRUE)=1,"X",""))</f>
        <v/>
      </c>
      <c r="AW1" t="str">
        <f>IF(COUNTIF($M$2:AV2,"X")=1,"",IF(COUNTIF(AW3:AW53,TRUE)=1,"X",""))</f>
        <v/>
      </c>
    </row>
    <row r="2" spans="1:66" ht="18" customHeight="1" thickBot="1" x14ac:dyDescent="0.3">
      <c r="A2" s="17"/>
      <c r="B2" t="s">
        <v>231</v>
      </c>
      <c r="C2" t="s">
        <v>230</v>
      </c>
      <c r="D2" t="s">
        <v>232</v>
      </c>
      <c r="E2" t="s">
        <v>233</v>
      </c>
      <c r="F2" t="s">
        <v>234</v>
      </c>
      <c r="H2" t="s">
        <v>235</v>
      </c>
      <c r="J2" t="s">
        <v>237</v>
      </c>
      <c r="K2" t="s">
        <v>236</v>
      </c>
      <c r="M2" s="18" t="s">
        <v>53</v>
      </c>
      <c r="N2" s="18" t="s">
        <v>54</v>
      </c>
      <c r="O2" s="19" t="s">
        <v>55</v>
      </c>
      <c r="P2" s="19" t="s">
        <v>56</v>
      </c>
      <c r="Q2" s="19" t="s">
        <v>57</v>
      </c>
      <c r="R2" s="18" t="s">
        <v>66</v>
      </c>
      <c r="S2" s="18" t="s">
        <v>67</v>
      </c>
      <c r="T2" s="18" t="s">
        <v>68</v>
      </c>
      <c r="U2" s="18" t="s">
        <v>69</v>
      </c>
      <c r="V2" s="18" t="s">
        <v>70</v>
      </c>
      <c r="W2" s="18" t="s">
        <v>71</v>
      </c>
      <c r="X2" s="18" t="s">
        <v>72</v>
      </c>
      <c r="Y2" s="18" t="s">
        <v>53</v>
      </c>
      <c r="Z2" s="18" t="s">
        <v>54</v>
      </c>
      <c r="AA2" s="18" t="s">
        <v>55</v>
      </c>
      <c r="AB2" s="18" t="s">
        <v>56</v>
      </c>
      <c r="AC2" s="18" t="s">
        <v>57</v>
      </c>
      <c r="AD2" s="18" t="s">
        <v>66</v>
      </c>
      <c r="AE2" s="18" t="s">
        <v>67</v>
      </c>
      <c r="AF2" s="18" t="s">
        <v>68</v>
      </c>
      <c r="AG2" s="18" t="s">
        <v>69</v>
      </c>
      <c r="AH2" s="18" t="s">
        <v>70</v>
      </c>
      <c r="AI2" s="18" t="s">
        <v>71</v>
      </c>
      <c r="AJ2" s="18" t="s">
        <v>72</v>
      </c>
      <c r="AK2" t="s">
        <v>53</v>
      </c>
      <c r="AL2" t="s">
        <v>54</v>
      </c>
      <c r="AM2" t="s">
        <v>55</v>
      </c>
      <c r="AN2" t="s">
        <v>56</v>
      </c>
      <c r="AO2" t="s">
        <v>57</v>
      </c>
      <c r="AP2" t="s">
        <v>66</v>
      </c>
      <c r="AQ2" t="s">
        <v>67</v>
      </c>
      <c r="AR2" t="s">
        <v>68</v>
      </c>
      <c r="AS2" t="s">
        <v>69</v>
      </c>
      <c r="AT2" t="s">
        <v>70</v>
      </c>
      <c r="AU2" t="s">
        <v>71</v>
      </c>
      <c r="AV2" t="s">
        <v>72</v>
      </c>
      <c r="AZ2" s="9" t="s">
        <v>51</v>
      </c>
      <c r="BC2" s="21">
        <f>IF(COUNTIF(M1:X1,"X")=1,BC4,0)</f>
        <v>0</v>
      </c>
      <c r="BJ2" t="s">
        <v>361</v>
      </c>
      <c r="BK2" t="s">
        <v>363</v>
      </c>
      <c r="BL2" t="s">
        <v>362</v>
      </c>
    </row>
    <row r="3" spans="1:66" ht="18" customHeight="1" x14ac:dyDescent="0.25">
      <c r="A3">
        <v>1</v>
      </c>
      <c r="B3">
        <f>ScoreHelper!C14</f>
        <v>0</v>
      </c>
      <c r="C3">
        <f>IF(B3="","",B3)</f>
        <v>0</v>
      </c>
      <c r="D3">
        <f>A3</f>
        <v>1</v>
      </c>
      <c r="E3">
        <f>IF(C3="","",IF(COUNTIF($C$3:C3,C3)&gt;1,"",C3))</f>
        <v>0</v>
      </c>
      <c r="F3">
        <v>1</v>
      </c>
      <c r="G3">
        <f t="shared" ref="G3:G34" si="0">_xlfn.IFNA(_xlfn.XLOOKUP(F3,$D$3:$D$50,$E$3:$E$50),"")</f>
        <v>0</v>
      </c>
      <c r="H3">
        <f>IF(G3="","",COUNTIF($G$3:G3,"?*"))</f>
        <v>0</v>
      </c>
      <c r="I3">
        <v>1</v>
      </c>
      <c r="J3" t="str">
        <f t="shared" ref="J3:J34" si="1">_xlfn.IFNA(_xlfn.XLOOKUP(I3,$H$3:$H$54,$G$3:$G$54),"")</f>
        <v/>
      </c>
      <c r="K3" t="str">
        <f t="shared" ref="K3:K34" si="2">IF(J3="","",_xlfn.IFNA(_xlfn.XLOOKUP(J3,$E$3:$E$54,$D$3:$D$54),""))</f>
        <v/>
      </c>
      <c r="L3" t="str">
        <f>IF(J3="","",_xlfn.IFNA(_xlfn.XLOOKUP(J3,Bonuses!$A$3:$A$54,Bonuses!$H$3:$H$54),""))</f>
        <v/>
      </c>
      <c r="M3" s="20" t="str" cm="1">
        <f t="array" ref="M3">IF(SUM(--((AZ$7:AZ$11="FREE")+(COUNTIF($J$3:$J3,AZ$7:AZ$11)&gt;0)&gt;0))=5,TRUE,"")</f>
        <v/>
      </c>
      <c r="N3" s="20" t="str" cm="1">
        <f t="array" ref="N3">IF(SUM(--((BA$7:BA$11="FREE")+(COUNTIF($J$3:$J3,BA$7:BA$11)&gt;0)&gt;0))=5,TRUE,"")</f>
        <v/>
      </c>
      <c r="O3" s="20" t="str" cm="1">
        <f t="array" ref="O3">IF(SUM(--((BB$7:BB$11="FREE")+(COUNTIF($J$3:$J3,BB$7:BB$11)&gt;0)&gt;0))=5,TRUE,"")</f>
        <v/>
      </c>
      <c r="P3" s="20" t="str" cm="1">
        <f t="array" ref="P3">IF(SUM(--((BC$7:BC$11="FREE")+(COUNTIF($J$3:$J3,BC$7:BC$11)&gt;0)&gt;0))=5,TRUE,"")</f>
        <v/>
      </c>
      <c r="Q3" s="20" t="str" cm="1">
        <f t="array" ref="Q3">IF(SUM(--((BD$7:BD$11="FREE")+(COUNTIF($J$3:$J3,BD$7:BD$11)&gt;0)&gt;0))=5,TRUE,"")</f>
        <v/>
      </c>
      <c r="R3" s="20" t="str" cm="1">
        <f t="array" ref="R3">IF(SUM(--(($AZ$7:$BD$7="FREE")+(COUNTIF($J$3:$J3,$AZ$7:$BD$7)&gt;0)&gt;0))=5,TRUE,"")</f>
        <v/>
      </c>
      <c r="S3" s="20" t="str" cm="1">
        <f t="array" ref="S3">IF(SUM(--(($AZ$8:$BD$8="FREE")+(COUNTIF($J$3:$J3,$AZ$8:$BD$8)&gt;0)&gt;0))=5,TRUE,"")</f>
        <v/>
      </c>
      <c r="T3" s="20" t="str" cm="1">
        <f t="array" ref="T3">IF(SUM(--(($AZ$9:$BD$9="FREE")+(COUNTIF($J$3:$J3,$AZ$9:$BD$9)&gt;0)&gt;0))=5,TRUE,"")</f>
        <v/>
      </c>
      <c r="U3" s="20" t="str" cm="1">
        <f t="array" ref="U3">IF(SUM(--(($AZ$10:$BD$10="FREE")+(COUNTIF($J$3:$J3,$AZ$10:$BD$10)&gt;0)&gt;0))=5,TRUE,"")</f>
        <v/>
      </c>
      <c r="V3" s="20" t="str" cm="1">
        <f t="array" ref="V3">IF(SUM(--(($AZ$11:$BD$11="FREE")+(COUNTIF($J$3:$J3,$AZ$11:$BD$11)&gt;0)&gt;0))=5,TRUE,"")</f>
        <v/>
      </c>
      <c r="W3" t="str" cm="1">
        <f t="array" ref="W3">IF(SUM(--((CHOOSE({1,2,3,4,5},$AZ$7,$BA$8,$BB$9,$BC$10,$BD$11)="FREE")+(COUNTIF($J$3:$J3,CHOOSE({1,2,3,4,5},$AZ$7,$BA$8,$BB$9,$BC$10,$BD$11))&gt;0)&gt;0))=5,TRUE,"")</f>
        <v/>
      </c>
      <c r="X3" t="str" cm="1">
        <f t="array" ref="X3">IF(SUM(--((CHOOSE({1,2,3,4,5},$BD$7,$BC$8,$BB$9,$BA$10,$AZ$11)="FREE")+(COUNTIF($J$3:$J3,CHOOSE({1,2,3,4,5},$BD$7,$BC$8,$BB$9,$BA$10,$AZ$11))&gt;0)&gt;0))=5,TRUE,"")</f>
        <v/>
      </c>
      <c r="Y3" s="20" t="str" cm="1">
        <f t="array" ref="Y3">IF(SUM(--((AZ$21:AZ$25="FREE")+(COUNTIF($J$3:$J3,AZ$21:AZ$25)&gt;0)&gt;0))=5,TRUE,"")</f>
        <v/>
      </c>
      <c r="Z3" s="20" t="str" cm="1">
        <f t="array" ref="Z3">IF(SUM(--((BA$21:BA$25="FREE")+(COUNTIF($J$3:$J3,BA$21:BA$25)&gt;0)&gt;0))=5,TRUE,"")</f>
        <v/>
      </c>
      <c r="AA3" s="20" t="str" cm="1">
        <f t="array" ref="AA3">IF(SUM(--((BB$21:BB$25="FREE")+(COUNTIF($J$3:$J3,BB$21:BB$25)&gt;0)&gt;0))=5,TRUE,"")</f>
        <v/>
      </c>
      <c r="AB3" s="20" t="str" cm="1">
        <f t="array" ref="AB3">IF(SUM(--((BC$21:BC$25="FREE")+(COUNTIF($J$3:$J3,BC$21:BC$25)&gt;0)&gt;0))=5,TRUE,"")</f>
        <v/>
      </c>
      <c r="AC3" s="20" t="str" cm="1">
        <f t="array" ref="AC3">IF(SUM(--((BD$21:BD$25="FREE")+(COUNTIF($J$3:$J3,BD$21:BD$25)&gt;0)&gt;0))=5,TRUE,"")</f>
        <v/>
      </c>
      <c r="AD3" s="20" t="str" cm="1">
        <f t="array" ref="AD3">IF(SUM(--(($AZ$21:$BD$21="FREE")+(COUNTIF($J$3:$J3,$AZ$21:$BD$21)&gt;0)&gt;0))=5,TRUE,"")</f>
        <v/>
      </c>
      <c r="AE3" s="20" t="str" cm="1">
        <f t="array" ref="AE3">IF(SUM(--(($AZ$22:$BD$22="FREE")+(COUNTIF($J$3:$J3,$AZ$22:$BD$22)&gt;0)&gt;0))=5,TRUE,"")</f>
        <v/>
      </c>
      <c r="AF3" s="20" t="str" cm="1">
        <f t="array" ref="AF3">IF(SUM(--(($AZ$23:$BD$23="FREE")+(COUNTIF($J$3:$J3,$AZ$23:$BD$23)&gt;0)&gt;0))=5,TRUE,"")</f>
        <v/>
      </c>
      <c r="AG3" s="20" t="str" cm="1">
        <f t="array" ref="AG3">IF(SUM(--(($AZ$24:$BD$24="FREE")+(COUNTIF($J$3:$J3,$AZ$24:$BD$24)&gt;0)&gt;0))=5,TRUE,"")</f>
        <v/>
      </c>
      <c r="AH3" s="20" t="str" cm="1">
        <f t="array" ref="AH3">IF(SUM(--(($AZ$25:$BD$25="FREE")+(COUNTIF($J$3:$J3,$AZ$25:$BD$25)&gt;0)&gt;0))=5,TRUE,"")</f>
        <v/>
      </c>
      <c r="AI3" t="str" cm="1">
        <f t="array" ref="AI3">IF(SUM(--((CHOOSE({1,2,3,4,5},$AZ$21,$BA$22,$BB$23,$BC$24,$BD$25)="FREE")+(COUNTIF($J$3:$J3,CHOOSE({1,2,3,4,5},$AZ$21,$BA$22,$BB$23,$BC$24,$BD$25))&gt;0)&gt;0))=5,TRUE,"")</f>
        <v/>
      </c>
      <c r="AJ3" t="str" cm="1">
        <f t="array" ref="AJ3">IF(SUM(--((CHOOSE({1,2,3,4,5},$BD$21,$BC$22,$BB$23,$BA$24,$AZ$25)="FREE")+(COUNTIF($J$3:$J3,CHOOSE({1,2,3,4,5},$BD$21,$BC$22,$BB$23,$BA$24,$AZ$25))&gt;0)&gt;0))=5,TRUE,"")</f>
        <v/>
      </c>
      <c r="AK3" s="20" t="str" cm="1">
        <f t="array" ref="AK3">IF(SUM(--((AZ$35:AZ$39="FREE")+(COUNTIF($J$3:$J3,AZ$35:AZ$39)&gt;0)&gt;0))=5,TRUE,"")</f>
        <v/>
      </c>
      <c r="AL3" s="20" t="str" cm="1">
        <f t="array" ref="AL3">IF(SUM(--((BA$35:BA$39="FREE")+(COUNTIF($J$3:$J3,BA$35:BA$39)&gt;0)&gt;0))=5,TRUE,"")</f>
        <v/>
      </c>
      <c r="AM3" s="20" t="str" cm="1">
        <f t="array" ref="AM3">IF(SUM(--((BB$35:BB$39="FREE")+(COUNTIF($J$3:$J3,BB$35:BB$39)&gt;0)&gt;0))=5,TRUE,"")</f>
        <v/>
      </c>
      <c r="AN3" s="20" t="str" cm="1">
        <f t="array" ref="AN3">IF(SUM(--((BC$35:BC$39="FREE")+(COUNTIF($J$3:$J3,BC$35:BC$39)&gt;0)&gt;0))=5,TRUE,"")</f>
        <v/>
      </c>
      <c r="AO3" s="20" t="str" cm="1">
        <f t="array" ref="AO3">IF(SUM(--((BD$35:BD$39="FREE")+(COUNTIF($J$3:$J3,BD$35:BD$39)&gt;0)&gt;0))=5,TRUE,"")</f>
        <v/>
      </c>
      <c r="AP3" s="20" t="str" cm="1">
        <f t="array" ref="AP3">IF(SUM(--(($AZ$35:$BD$35="FREE")+(COUNTIF($J$3:$J3,$AZ$35:$BD$35)&gt;0)&gt;0))=5,TRUE,"")</f>
        <v/>
      </c>
      <c r="AQ3" s="20" t="str" cm="1">
        <f t="array" ref="AQ3">IF(SUM(--(($AZ$36:$BD$36="FREE")+(COUNTIF($J$3:$J3,$AZ$36:$BD$36)&gt;0)&gt;0))=5,TRUE,"")</f>
        <v/>
      </c>
      <c r="AR3" s="20" t="str" cm="1">
        <f t="array" ref="AR3">IF(SUM(--(($AZ$37:$BD$37="FREE")+(COUNTIF($J$3:$J3,$AZ$37:$BD$37)&gt;0)&gt;0))=5,TRUE,"")</f>
        <v/>
      </c>
      <c r="AS3" s="20" t="str" cm="1">
        <f t="array" ref="AS3">IF(SUM(--(($AZ$38:$BD$38="FREE")+(COUNTIF($J$3:$J3,$AZ$38:$BD$38)&gt;0)&gt;0))=5,TRUE,"")</f>
        <v/>
      </c>
      <c r="AT3" s="20" t="str" cm="1">
        <f t="array" ref="AT3">IF(SUM(--(($AZ$39:$BD$39="FREE")+(COUNTIF($J$3:$J3,$AZ$39:$BD$39)&gt;0)&gt;0))=5,TRUE,"")</f>
        <v/>
      </c>
      <c r="AU3" t="str" cm="1">
        <f t="array" ref="AU3">IF(SUM(--((CHOOSE({1,2,3,4,5},$AZ$35,$BA$36,$BB$37,$BC$38,$BD$39)="FREE")+(COUNTIF($J$3:$J3,CHOOSE({1,2,3,4,5},$AZ$35,$BA$36,$BB$37,$BC$38,$BD$39))&gt;0)&gt;0))=5,TRUE,"")</f>
        <v/>
      </c>
      <c r="AV3" t="str" cm="1">
        <f t="array" ref="AV3">IF(SUM(--((CHOOSE({1,2,3,4,5},$BD$35,$BC$36,$BB$37,$BA$38,$AZ$39)="FREE")+(COUNTIF($J$3:$J3,CHOOSE({1,2,3,4,5},$BD$35,$BC$36,$BB$37,$BA$38,$AZ$39))&gt;0)&gt;0))=5,TRUE,"")</f>
        <v/>
      </c>
      <c r="BG3" s="10" t="s">
        <v>51</v>
      </c>
      <c r="BI3" s="15">
        <f>SUM(BI4:BI15)</f>
        <v>0</v>
      </c>
      <c r="BJ3" t="e">
        <f>_xlfn.IFNA(IF(_xlfn.XLOOKUP($A$1&amp;"-"&amp;A3,#REF!,#REF!)="D","D",""),"")</f>
        <v>#REF!</v>
      </c>
      <c r="BK3" t="e">
        <f>IF(BL3="DP","Duplicate Bonus",IF(BJ3="","",_xlfn.IFNA(_xlfn.XLOOKUP($A$1&amp;"-"&amp;A3,#REF!,#REF!),"")))</f>
        <v>#REF!</v>
      </c>
      <c r="BL3" t="str">
        <f>IF(AND(C3&lt;&gt;"",E3=""),"DP","")</f>
        <v/>
      </c>
      <c r="BM3" t="e">
        <f>IF(OR(BJ3="D",BL3="DP"),"D","")</f>
        <v>#REF!</v>
      </c>
      <c r="BN3" t="e">
        <f>IF(BM3="","","D"&amp;COUNTIF($BM$3:BM3,"D"))</f>
        <v>#REF!</v>
      </c>
    </row>
    <row r="4" spans="1:66" ht="18" customHeight="1" x14ac:dyDescent="0.25">
      <c r="A4">
        <v>2</v>
      </c>
      <c r="B4">
        <f>ScoreHelper!C15</f>
        <v>0</v>
      </c>
      <c r="C4">
        <f t="shared" ref="C4:C53" si="3">IF(B4="","",B4)</f>
        <v>0</v>
      </c>
      <c r="D4">
        <f t="shared" ref="D4:D52" si="4">A4</f>
        <v>2</v>
      </c>
      <c r="E4" t="str">
        <f>IF(C4="","",IF(COUNTIF($C$3:C4,C4)&gt;1,"",C4))</f>
        <v/>
      </c>
      <c r="F4">
        <v>2</v>
      </c>
      <c r="G4" t="str">
        <f t="shared" si="0"/>
        <v/>
      </c>
      <c r="H4" t="str">
        <f>IF(G4="","",COUNTIF($G$3:G4,"?*"))</f>
        <v/>
      </c>
      <c r="I4">
        <v>2</v>
      </c>
      <c r="J4" t="str">
        <f t="shared" si="1"/>
        <v/>
      </c>
      <c r="K4" t="str">
        <f t="shared" si="2"/>
        <v/>
      </c>
      <c r="L4" t="str">
        <f>IF(J4="","",_xlfn.IFNA(_xlfn.XLOOKUP(J4,Bonuses!$A$3:$A$54,Bonuses!$H$3:$H$54),""))</f>
        <v/>
      </c>
      <c r="M4" s="20" t="str" cm="1">
        <f t="array" ref="M4">IF(COUNTIF($M$3:$X3,TRUE)&gt;0,"",IF(SUM(--((AZ$7:AZ$11="FREE")+(COUNTIF($J$3:$J4,AZ$7:AZ$11)&gt;0)&gt;0))=5,TRUE,""))</f>
        <v/>
      </c>
      <c r="N4" s="20" t="str" cm="1">
        <f t="array" ref="N4">IF(COUNTIF($M$3:$X3,TRUE)&gt;0,"",IF(SUM(--((BA$7:BA$11="FREE")+(COUNTIF($J$3:$J4,BA$7:BA$11)&gt;0)&gt;0))=5,TRUE,""))</f>
        <v/>
      </c>
      <c r="O4" s="20" t="str" cm="1">
        <f t="array" ref="O4">IF(COUNTIF($M$3:$X3,TRUE)&gt;0,"",IF(SUM(--((BB$7:BB$11="FREE")+(COUNTIF($J$3:$J4,BB$7:BB$11)&gt;0)&gt;0))=5,TRUE,""))</f>
        <v/>
      </c>
      <c r="P4" s="20" t="str" cm="1">
        <f t="array" ref="P4">IF(COUNTIF($M$3:$X3,TRUE)&gt;0,"",IF(SUM(--((BC$7:BC$11="FREE")+(COUNTIF($J$3:$J4,BC$7:BC$11)&gt;0)&gt;0))=5,TRUE,""))</f>
        <v/>
      </c>
      <c r="Q4" s="20" t="str" cm="1">
        <f t="array" ref="Q4">IF(COUNTIF($M$3:$X3,TRUE)&gt;0,"",IF(SUM(--((BD$7:BD$11="FREE")+(COUNTIF($J$3:$J4,BD$7:BD$11)&gt;0)&gt;0))=5,TRUE,""))</f>
        <v/>
      </c>
      <c r="R4" s="20" t="str" cm="1">
        <f t="array" ref="R4">IF(COUNTIF($M$3:$X3,TRUE)&gt;0,"",IF(SUM(--(($AZ$7:$BD$7="FREE")+(COUNTIF($J$3:$J4,$AZ$7:$BD$7)&gt;0)&gt;0))=5,TRUE,""))</f>
        <v/>
      </c>
      <c r="S4" s="20" t="str" cm="1">
        <f t="array" ref="S4">IF(COUNTIF($M$3:$X3,TRUE)&gt;0,"",IF(SUM(--(($AZ$8:$BD$8="FREE")+(COUNTIF($J$3:$J4,$AZ$8:$BD$8)&gt;0)&gt;0))=5,TRUE,""))</f>
        <v/>
      </c>
      <c r="T4" s="20" t="str" cm="1">
        <f t="array" ref="T4">IF(COUNTIF($M$3:$X3,TRUE)&gt;0,"",IF(SUM(--(($AZ$9:$BD$9="FREE")+(COUNTIF($J$3:$J4,$AZ$9:$BD$9)&gt;0)&gt;0))=5,TRUE,""))</f>
        <v/>
      </c>
      <c r="U4" s="20" t="str" cm="1">
        <f t="array" ref="U4">IF(COUNTIF($M$3:$X3,TRUE)&gt;0,"",IF(SUM(--(($AZ$10:$BD$10="FREE")+(COUNTIF($J$3:$J4,$AZ$10:$BD$10)&gt;0)&gt;0))=5,TRUE,""))</f>
        <v/>
      </c>
      <c r="V4" s="20" t="str" cm="1">
        <f t="array" ref="V4">IF(COUNTIF($M$3:$X3,TRUE)&gt;0,"",IF(SUM(--(($AZ$11:$BD$11="FREE")+(COUNTIF($J$3:$J4,$AZ$11:$BD$11)&gt;0)&gt;0))=5,TRUE,""))</f>
        <v/>
      </c>
      <c r="W4" t="str" cm="1">
        <f t="array" ref="W4">IF(COUNTIF($M$3:$X3,TRUE)&gt;0,"",IF(SUM(--((CHOOSE({1,2,3,4,5},$AZ$7,$BA$8,$BB$9,$BC$10,$BD$11)="FREE")+(COUNTIF($J$3:$J4,CHOOSE({1,2,3,4,5},$AZ$7,$BA$8,$BB$9,$BC$10,$BD$11))&gt;0)&gt;0))=5,TRUE,""))</f>
        <v/>
      </c>
      <c r="X4" t="str" cm="1">
        <f t="array" ref="X4">IF(COUNTIF($M$3:$X3,TRUE)&gt;0,"",IF(SUM(--((CHOOSE({1,2,3,4,5},$BD$7,$BC$8,$BB$9,$BA$10,$AZ$11)="FREE")+(COUNTIF($J$3:$J4,CHOOSE({1,2,3,4,5},$BD$7,$BC$8,$BB$9,$BA$10,$AZ$11))&gt;0)&gt;0))=5,TRUE,""))</f>
        <v/>
      </c>
      <c r="Y4" s="20" t="str" cm="1">
        <f t="array" ref="Y4">IF(COUNTIF($Y$3:$AJ3,TRUE)&gt;0,"",IF(SUM(--((AZ$21:AZ$25="FREE")+(COUNTIF($J$3:$J4,AZ$21:AZ$25)&gt;0)&gt;0))=5,TRUE,""))</f>
        <v/>
      </c>
      <c r="Z4" s="20" t="str" cm="1">
        <f t="array" ref="Z4">IF(COUNTIF($Y$3:$AJ3,TRUE)&gt;0,"",IF(SUM(--((BA$21:BA$25="FREE")+(COUNTIF($J$3:$J4,BA$21:BA$25)&gt;0)&gt;0))=5,TRUE,""))</f>
        <v/>
      </c>
      <c r="AA4" s="20" t="str" cm="1">
        <f t="array" ref="AA4">IF(COUNTIF($Y$3:$AJ3,TRUE)&gt;0,"",IF(SUM(--((BB$21:BB$25="FREE")+(COUNTIF($J$3:$J4,BB$21:BB$25)&gt;0)&gt;0))=5,TRUE,""))</f>
        <v/>
      </c>
      <c r="AB4" s="20" t="str" cm="1">
        <f t="array" ref="AB4">IF(COUNTIF($Y$3:$AJ3,TRUE)&gt;0,"",IF(SUM(--((BC$21:BC$25="FREE")+(COUNTIF($J$3:$J4,BC$21:BC$25)&gt;0)&gt;0))=5,TRUE,""))</f>
        <v/>
      </c>
      <c r="AC4" s="20" t="str" cm="1">
        <f t="array" ref="AC4">IF(COUNTIF($Y$3:$AJ3,TRUE)&gt;0,"",IF(SUM(--((BD$21:BD$25="FREE")+(COUNTIF($J$3:$J4,BD$21:BD$25)&gt;0)&gt;0))=5,TRUE,""))</f>
        <v/>
      </c>
      <c r="AD4" s="20" t="str" cm="1">
        <f t="array" ref="AD4">IF(COUNTIF($Y$3:$AJ3,TRUE)&gt;0,"",IF(SUM(--(($AZ$21:$BD$21="FREE")+(COUNTIF($J$3:$J4,$AZ$21:$BD$21)&gt;0)&gt;0))=5,TRUE,""))</f>
        <v/>
      </c>
      <c r="AE4" s="20" t="str" cm="1">
        <f t="array" ref="AE4">IF(COUNTIF($Y$3:$AJ3,TRUE)&gt;0,"",IF(SUM(--(($AZ$22:$BD$22="FREE")+(COUNTIF($J$3:$J4,$AZ$22:$BD$22)&gt;0)&gt;0))=5,TRUE,""))</f>
        <v/>
      </c>
      <c r="AF4" s="20" t="str" cm="1">
        <f t="array" ref="AF4">IF(COUNTIF($Y$3:$AJ3,TRUE)&gt;0,"",IF(SUM(--(($AZ$23:$BD$23="FREE")+(COUNTIF($J$3:$J4,$AZ$23:$BD$23)&gt;0)&gt;0))=5,TRUE,""))</f>
        <v/>
      </c>
      <c r="AG4" s="20" t="str" cm="1">
        <f t="array" ref="AG4">IF(COUNTIF($Y$3:$AJ3,TRUE)&gt;0,"",IF(SUM(--(($AZ$24:$BD$24="FREE")+(COUNTIF($J$3:$J4,$AZ$24:$BD$24)&gt;0)&gt;0))=5,TRUE,""))</f>
        <v/>
      </c>
      <c r="AH4" s="20" t="str" cm="1">
        <f t="array" ref="AH4">IF(COUNTIF($Y$3:$AJ3,TRUE)&gt;0,"",IF(SUM(--(($AZ$25:$BD$25="FREE")+(COUNTIF($J$3:$J4,$AZ$25:$BD$25)&gt;0)&gt;0))=5,TRUE,""))</f>
        <v/>
      </c>
      <c r="AI4" t="str" cm="1">
        <f t="array" ref="AI4">IF(COUNTIF($Y$3:$AJ3,TRUE)&gt;0,"",IF(SUM(--((CHOOSE({1,2,3,4,5},$AZ$21,$BA$22,$BB$23,$BC$24,$BD$25)="FREE")+(COUNTIF($J$3:$J4,CHOOSE({1,2,3,4,5},$AZ$21,$BA$22,$BB$23,$BC$24,$BD$25))&gt;0)&gt;0))=5,TRUE,""))</f>
        <v/>
      </c>
      <c r="AJ4" t="str" cm="1">
        <f t="array" ref="AJ4">IF(COUNTIF($Y$3:$AJ3,TRUE)&gt;0,"",IF(SUM(--((CHOOSE({1,2,3,4,5},$BD$21,$BC$22,$BB$23,$BA$24,$AZ$25)="FREE")+(COUNTIF($J$3:$J4,CHOOSE({1,2,3,4,5},$BD$21,$BC$22,$BB$23,$BA$24,$AZ$25))&gt;0)&gt;0))=5,TRUE,""))</f>
        <v/>
      </c>
      <c r="AK4" s="20" t="str" cm="1">
        <f t="array" ref="AK4">IF(COUNTIF($AK$3:$AV3,TRUE)&gt;0,"",IF(SUM(--((AZ$35:AZ$39="FREE")+(COUNTIF($J$3:$J4,AZ$35:AZ$39)&gt;0)&gt;0))=5,TRUE,""))</f>
        <v/>
      </c>
      <c r="AL4" s="20" t="str" cm="1">
        <f t="array" ref="AL4">IF(COUNTIF($AK$3:$AV3,TRUE)&gt;0,"",IF(SUM(--((BA$35:BA$39="FREE")+(COUNTIF($J$3:$J4,BA$35:BA$39)&gt;0)&gt;0))=5,TRUE,""))</f>
        <v/>
      </c>
      <c r="AM4" s="20" t="str" cm="1">
        <f t="array" ref="AM4">IF(COUNTIF($AK$3:$AV3,TRUE)&gt;0,"",IF(SUM(--((BB$35:BB$39="FREE")+(COUNTIF($J$3:$J4,BB$35:BB$39)&gt;0)&gt;0))=5,TRUE,""))</f>
        <v/>
      </c>
      <c r="AN4" s="20" t="str" cm="1">
        <f t="array" ref="AN4">IF(COUNTIF($AK$3:$AV3,TRUE)&gt;0,"",IF(SUM(--((BC$35:BC$39="FREE")+(COUNTIF($J$3:$J4,BC$35:BC$39)&gt;0)&gt;0))=5,TRUE,""))</f>
        <v/>
      </c>
      <c r="AO4" s="20" t="str" cm="1">
        <f t="array" ref="AO4">IF(COUNTIF($AK$3:$AV3,TRUE)&gt;0,"",IF(SUM(--((BD$35:BD$39="FREE")+(COUNTIF($J$3:$J4,BD$35:BD$39)&gt;0)&gt;0))=5,TRUE,""))</f>
        <v/>
      </c>
      <c r="AP4" s="20" t="str" cm="1">
        <f t="array" ref="AP4">IF(COUNTIF($AK$3:$AV3,TRUE)&gt;0,"",IF(SUM(--(($AZ$35:$BD$35="FREE")+(COUNTIF($J$3:$J4,$AZ$35:$BD$35)&gt;0)&gt;0))=5,TRUE,""))</f>
        <v/>
      </c>
      <c r="AQ4" s="20" t="str" cm="1">
        <f t="array" ref="AQ4">IF(COUNTIF($AK$3:$AV3,TRUE)&gt;0,"",IF(SUM(--(($AZ$36:$BD$36="FREE")+(COUNTIF($J$3:$J4,$AZ$36:$BD$36)&gt;0)&gt;0))=5,TRUE,""))</f>
        <v/>
      </c>
      <c r="AR4" s="20" t="str" cm="1">
        <f t="array" ref="AR4">IF(COUNTIF($AK$3:$AV3,TRUE)&gt;0,"",IF(SUM(--(($AZ$37:$BD$37="FREE")+(COUNTIF($J$3:$J4,$AZ$37:$BD$37)&gt;0)&gt;0))=5,TRUE,""))</f>
        <v/>
      </c>
      <c r="AS4" s="20" t="str" cm="1">
        <f t="array" ref="AS4">IF(COUNTIF($AK$3:$AV3,TRUE)&gt;0,"",IF(SUM(--(($AZ$38:$BD$38="FREE")+(COUNTIF($J$3:$J4,$AZ$38:$BD$38)&gt;0)&gt;0))=5,TRUE,""))</f>
        <v/>
      </c>
      <c r="AT4" s="20" t="str" cm="1">
        <f t="array" ref="AT4">IF(COUNTIF($AK$3:$AV3,TRUE)&gt;0,"",IF(SUM(--(($AZ$39:$BD$39="FREE")+(COUNTIF($J$3:$J4,$AZ$39:$BD$39)&gt;0)&gt;0))=5,TRUE,""))</f>
        <v/>
      </c>
      <c r="AU4" t="str" cm="1">
        <f t="array" ref="AU4">IF(COUNTIF($AK$3:$AV3,TRUE)&gt;0,"",IF(SUM(--((CHOOSE({1,2,3,4,5},$AZ$35,$BA$36,$BB$37,$BC$38,$BD$39)="FREE")+(COUNTIF($J$3:$J4,CHOOSE({1,2,3,4,5},$AZ$35,$BA$36,$BB$37,$BC$38,$BD$39))&gt;0)&gt;0))=5,TRUE,""))</f>
        <v/>
      </c>
      <c r="AV4" t="str" cm="1">
        <f t="array" ref="AV4">IF(COUNTIF($AK$3:$AV3,TRUE)&gt;0,"",IF(SUM(--((CHOOSE({1,2,3,4,5},$BD$35,$BC$36,$BB$37,$BA$38,$AZ$39)="FREE")+(COUNTIF($J$3:$J4,CHOOSE({1,2,3,4,5},$BD$35,$BC$36,$BB$37,$BA$38,$AZ$39))&gt;0)&gt;0))=5,TRUE,""))</f>
        <v/>
      </c>
      <c r="AZ4" s="5" t="s">
        <v>52</v>
      </c>
      <c r="BC4">
        <v>1000</v>
      </c>
      <c r="BG4" s="10" t="s">
        <v>53</v>
      </c>
      <c r="BH4" s="12" t="s">
        <v>51</v>
      </c>
      <c r="BI4">
        <f>AZ12</f>
        <v>0</v>
      </c>
      <c r="BJ4" t="e">
        <f>_xlfn.IFNA(IF(_xlfn.XLOOKUP($A$1&amp;"-"&amp;A4,#REF!,#REF!)="D","D",""),"")</f>
        <v>#REF!</v>
      </c>
      <c r="BK4" t="str">
        <f>IF(BL4="DP","Duplicate Bonus",IF(BJ4="","",_xlfn.IFNA(_xlfn.XLOOKUP($A$1&amp;"-"&amp;A4,#REF!,#REF!),"")))</f>
        <v>Duplicate Bonus</v>
      </c>
      <c r="BL4" t="str">
        <f t="shared" ref="BL4:BL53" si="5">IF(AND(C4&lt;&gt;"",E4=""),"DP","")</f>
        <v>DP</v>
      </c>
      <c r="BM4" t="e">
        <f t="shared" ref="BM4:BM46" si="6">IF(OR(BJ4="D",BL4="DP"),"D","")</f>
        <v>#REF!</v>
      </c>
      <c r="BN4" t="e">
        <f>IF(BM4="","","D"&amp;COUNTIF($BM$3:BM4,"D"))</f>
        <v>#REF!</v>
      </c>
    </row>
    <row r="5" spans="1:66" ht="18" customHeight="1" x14ac:dyDescent="0.25">
      <c r="A5">
        <v>3</v>
      </c>
      <c r="B5">
        <f>ScoreHelper!C16</f>
        <v>0</v>
      </c>
      <c r="C5">
        <f t="shared" si="3"/>
        <v>0</v>
      </c>
      <c r="D5">
        <f t="shared" si="4"/>
        <v>3</v>
      </c>
      <c r="E5" t="str">
        <f>IF(C5="","",IF(COUNTIF($C$3:C5,C5)&gt;1,"",C5))</f>
        <v/>
      </c>
      <c r="F5">
        <v>3</v>
      </c>
      <c r="G5" t="str">
        <f t="shared" si="0"/>
        <v/>
      </c>
      <c r="H5" t="str">
        <f>IF(G5="","",COUNTIF($G$3:G5,"?*"))</f>
        <v/>
      </c>
      <c r="I5">
        <v>3</v>
      </c>
      <c r="J5" t="str">
        <f t="shared" si="1"/>
        <v/>
      </c>
      <c r="K5" t="str">
        <f t="shared" si="2"/>
        <v/>
      </c>
      <c r="L5" t="str">
        <f>IF(J5="","",_xlfn.IFNA(_xlfn.XLOOKUP(J5,Bonuses!$A$3:$A$54,Bonuses!$H$3:$H$54),""))</f>
        <v/>
      </c>
      <c r="M5" s="20" t="str" cm="1">
        <f t="array" ref="M5">IF(COUNTIF($M$3:$X4,TRUE)&gt;0,"",IF(SUM(--((AZ$7:AZ$11="FREE")+(COUNTIF($J$3:$J5,AZ$7:AZ$11)&gt;0)&gt;0))=5,TRUE,""))</f>
        <v/>
      </c>
      <c r="N5" s="20" t="str" cm="1">
        <f t="array" ref="N5">IF(COUNTIF($M$3:$X4,TRUE)&gt;0,"",IF(SUM(--((BA$7:BA$11="FREE")+(COUNTIF($J$3:$J5,BA$7:BA$11)&gt;0)&gt;0))=5,TRUE,""))</f>
        <v/>
      </c>
      <c r="O5" s="20" t="str" cm="1">
        <f t="array" ref="O5">IF(COUNTIF($M$3:$X4,TRUE)&gt;0,"",IF(SUM(--((BB$7:BB$11="FREE")+(COUNTIF($J$3:$J5,BB$7:BB$11)&gt;0)&gt;0))=5,TRUE,""))</f>
        <v/>
      </c>
      <c r="P5" s="20" t="str" cm="1">
        <f t="array" ref="P5">IF(COUNTIF($M$3:$X4,TRUE)&gt;0,"",IF(SUM(--((BC$7:BC$11="FREE")+(COUNTIF($J$3:$J5,BC$7:BC$11)&gt;0)&gt;0))=5,TRUE,""))</f>
        <v/>
      </c>
      <c r="Q5" s="20" t="str" cm="1">
        <f t="array" ref="Q5">IF(COUNTIF($M$3:$X4,TRUE)&gt;0,"",IF(SUM(--((BD$7:BD$11="FREE")+(COUNTIF($J$3:$J5,BD$7:BD$11)&gt;0)&gt;0))=5,TRUE,""))</f>
        <v/>
      </c>
      <c r="R5" s="20" t="str" cm="1">
        <f t="array" ref="R5">IF(COUNTIF($M$3:$X4,TRUE)&gt;0,"",IF(SUM(--(($AZ$7:$BD$7="FREE")+(COUNTIF($J$3:$J5,$AZ$7:$BD$7)&gt;0)&gt;0))=5,TRUE,""))</f>
        <v/>
      </c>
      <c r="S5" s="20" t="str" cm="1">
        <f t="array" ref="S5">IF(COUNTIF($M$3:$X4,TRUE)&gt;0,"",IF(SUM(--(($AZ$8:$BD$8="FREE")+(COUNTIF($J$3:$J5,$AZ$8:$BD$8)&gt;0)&gt;0))=5,TRUE,""))</f>
        <v/>
      </c>
      <c r="T5" s="20" t="str" cm="1">
        <f t="array" ref="T5">IF(COUNTIF($M$3:$X4,TRUE)&gt;0,"",IF(SUM(--(($AZ$9:$BD$9="FREE")+(COUNTIF($J$3:$J5,$AZ$9:$BD$9)&gt;0)&gt;0))=5,TRUE,""))</f>
        <v/>
      </c>
      <c r="U5" s="20" t="str" cm="1">
        <f t="array" ref="U5">IF(COUNTIF($M$3:$X4,TRUE)&gt;0,"",IF(SUM(--(($AZ$10:$BD$10="FREE")+(COUNTIF($J$3:$J5,$AZ$10:$BD$10)&gt;0)&gt;0))=5,TRUE,""))</f>
        <v/>
      </c>
      <c r="V5" s="20" t="str" cm="1">
        <f t="array" ref="V5">IF(COUNTIF($M$3:$X4,TRUE)&gt;0,"",IF(SUM(--(($AZ$11:$BD$11="FREE")+(COUNTIF($J$3:$J5,$AZ$11:$BD$11)&gt;0)&gt;0))=5,TRUE,""))</f>
        <v/>
      </c>
      <c r="W5" t="str" cm="1">
        <f t="array" ref="W5">IF(COUNTIF($M$3:$X4,TRUE)&gt;0,"",IF(SUM(--((CHOOSE({1,2,3,4,5},$AZ$7,$BA$8,$BB$9,$BC$10,$BD$11)="FREE")+(COUNTIF($J$3:$J5,CHOOSE({1,2,3,4,5},$AZ$7,$BA$8,$BB$9,$BC$10,$BD$11))&gt;0)&gt;0))=5,TRUE,""))</f>
        <v/>
      </c>
      <c r="X5" t="str" cm="1">
        <f t="array" ref="X5">IF(COUNTIF($M$3:$X4,TRUE)&gt;0,"",IF(SUM(--((CHOOSE({1,2,3,4,5},$BD$7,$BC$8,$BB$9,$BA$10,$AZ$11)="FREE")+(COUNTIF($J$3:$J5,CHOOSE({1,2,3,4,5},$BD$7,$BC$8,$BB$9,$BA$10,$AZ$11))&gt;0)&gt;0))=5,TRUE,""))</f>
        <v/>
      </c>
      <c r="Y5" s="20" t="str" cm="1">
        <f t="array" ref="Y5">IF(COUNTIF($Y$3:$AJ4,TRUE)&gt;0,"",IF(SUM(--((AZ$21:AZ$25="FREE")+(COUNTIF($J$3:$J5,AZ$21:AZ$25)&gt;0)&gt;0))=5,TRUE,""))</f>
        <v/>
      </c>
      <c r="Z5" s="20" t="str" cm="1">
        <f t="array" ref="Z5">IF(COUNTIF($Y$3:$AJ4,TRUE)&gt;0,"",IF(SUM(--((BA$21:BA$25="FREE")+(COUNTIF($J$3:$J5,BA$21:BA$25)&gt;0)&gt;0))=5,TRUE,""))</f>
        <v/>
      </c>
      <c r="AA5" s="20" t="str" cm="1">
        <f t="array" ref="AA5">IF(COUNTIF($Y$3:$AJ4,TRUE)&gt;0,"",IF(SUM(--((BB$21:BB$25="FREE")+(COUNTIF($J$3:$J5,BB$21:BB$25)&gt;0)&gt;0))=5,TRUE,""))</f>
        <v/>
      </c>
      <c r="AB5" s="20" t="str" cm="1">
        <f t="array" ref="AB5">IF(COUNTIF($Y$3:$AJ4,TRUE)&gt;0,"",IF(SUM(--((BC$21:BC$25="FREE")+(COUNTIF($J$3:$J5,BC$21:BC$25)&gt;0)&gt;0))=5,TRUE,""))</f>
        <v/>
      </c>
      <c r="AC5" s="20" t="str" cm="1">
        <f t="array" ref="AC5">IF(COUNTIF($Y$3:$AJ4,TRUE)&gt;0,"",IF(SUM(--((BD$21:BD$25="FREE")+(COUNTIF($J$3:$J5,BD$21:BD$25)&gt;0)&gt;0))=5,TRUE,""))</f>
        <v/>
      </c>
      <c r="AD5" s="20" t="str" cm="1">
        <f t="array" ref="AD5">IF(COUNTIF($Y$3:$AJ4,TRUE)&gt;0,"",IF(SUM(--(($AZ$21:$BD$21="FREE")+(COUNTIF($J$3:$J5,$AZ$21:$BD$21)&gt;0)&gt;0))=5,TRUE,""))</f>
        <v/>
      </c>
      <c r="AE5" s="20" t="str" cm="1">
        <f t="array" ref="AE5">IF(COUNTIF($Y$3:$AJ4,TRUE)&gt;0,"",IF(SUM(--(($AZ$22:$BD$22="FREE")+(COUNTIF($J$3:$J5,$AZ$22:$BD$22)&gt;0)&gt;0))=5,TRUE,""))</f>
        <v/>
      </c>
      <c r="AF5" s="20" t="str" cm="1">
        <f t="array" ref="AF5">IF(COUNTIF($Y$3:$AJ4,TRUE)&gt;0,"",IF(SUM(--(($AZ$23:$BD$23="FREE")+(COUNTIF($J$3:$J5,$AZ$23:$BD$23)&gt;0)&gt;0))=5,TRUE,""))</f>
        <v/>
      </c>
      <c r="AG5" s="20" t="str" cm="1">
        <f t="array" ref="AG5">IF(COUNTIF($Y$3:$AJ4,TRUE)&gt;0,"",IF(SUM(--(($AZ$24:$BD$24="FREE")+(COUNTIF($J$3:$J5,$AZ$24:$BD$24)&gt;0)&gt;0))=5,TRUE,""))</f>
        <v/>
      </c>
      <c r="AH5" s="20" t="str" cm="1">
        <f t="array" ref="AH5">IF(COUNTIF($Y$3:$AJ4,TRUE)&gt;0,"",IF(SUM(--(($AZ$25:$BD$25="FREE")+(COUNTIF($J$3:$J5,$AZ$25:$BD$25)&gt;0)&gt;0))=5,TRUE,""))</f>
        <v/>
      </c>
      <c r="AI5" t="str" cm="1">
        <f t="array" ref="AI5">IF(COUNTIF($Y$3:$AJ4,TRUE)&gt;0,"",IF(SUM(--((CHOOSE({1,2,3,4,5},$AZ$21,$BA$22,$BB$23,$BC$24,$BD$25)="FREE")+(COUNTIF($J$3:$J5,CHOOSE({1,2,3,4,5},$AZ$21,$BA$22,$BB$23,$BC$24,$BD$25))&gt;0)&gt;0))=5,TRUE,""))</f>
        <v/>
      </c>
      <c r="AJ5" t="str" cm="1">
        <f t="array" ref="AJ5">IF(COUNTIF($Y$3:$AJ4,TRUE)&gt;0,"",IF(SUM(--((CHOOSE({1,2,3,4,5},$BD$21,$BC$22,$BB$23,$BA$24,$AZ$25)="FREE")+(COUNTIF($J$3:$J5,CHOOSE({1,2,3,4,5},$BD$21,$BC$22,$BB$23,$BA$24,$AZ$25))&gt;0)&gt;0))=5,TRUE,""))</f>
        <v/>
      </c>
      <c r="AK5" s="20" t="str" cm="1">
        <f t="array" ref="AK5">IF(COUNTIF($AK$3:$AV4,TRUE)&gt;0,"",IF(SUM(--((AZ$35:AZ$39="FREE")+(COUNTIF($J$3:$J5,AZ$35:AZ$39)&gt;0)&gt;0))=5,TRUE,""))</f>
        <v/>
      </c>
      <c r="AL5" s="20" t="str" cm="1">
        <f t="array" ref="AL5">IF(COUNTIF($AK$3:$AV4,TRUE)&gt;0,"",IF(SUM(--((BA$35:BA$39="FREE")+(COUNTIF($J$3:$J5,BA$35:BA$39)&gt;0)&gt;0))=5,TRUE,""))</f>
        <v/>
      </c>
      <c r="AM5" s="20" t="str" cm="1">
        <f t="array" ref="AM5">IF(COUNTIF($AK$3:$AV4,TRUE)&gt;0,"",IF(SUM(--((BB$35:BB$39="FREE")+(COUNTIF($J$3:$J5,BB$35:BB$39)&gt;0)&gt;0))=5,TRUE,""))</f>
        <v/>
      </c>
      <c r="AN5" s="20" t="str" cm="1">
        <f t="array" ref="AN5">IF(COUNTIF($AK$3:$AV4,TRUE)&gt;0,"",IF(SUM(--((BC$35:BC$39="FREE")+(COUNTIF($J$3:$J5,BC$35:BC$39)&gt;0)&gt;0))=5,TRUE,""))</f>
        <v/>
      </c>
      <c r="AO5" s="20" t="str" cm="1">
        <f t="array" ref="AO5">IF(COUNTIF($AK$3:$AV4,TRUE)&gt;0,"",IF(SUM(--((BD$35:BD$39="FREE")+(COUNTIF($J$3:$J5,BD$35:BD$39)&gt;0)&gt;0))=5,TRUE,""))</f>
        <v/>
      </c>
      <c r="AP5" s="20" t="str" cm="1">
        <f t="array" ref="AP5">IF(COUNTIF($AK$3:$AV4,TRUE)&gt;0,"",IF(SUM(--(($AZ$35:$BD$35="FREE")+(COUNTIF($J$3:$J5,$AZ$35:$BD$35)&gt;0)&gt;0))=5,TRUE,""))</f>
        <v/>
      </c>
      <c r="AQ5" s="20" t="str" cm="1">
        <f t="array" ref="AQ5">IF(COUNTIF($AK$3:$AV4,TRUE)&gt;0,"",IF(SUM(--(($AZ$36:$BD$36="FREE")+(COUNTIF($J$3:$J5,$AZ$36:$BD$36)&gt;0)&gt;0))=5,TRUE,""))</f>
        <v/>
      </c>
      <c r="AR5" s="20" t="str" cm="1">
        <f t="array" ref="AR5">IF(COUNTIF($AK$3:$AV4,TRUE)&gt;0,"",IF(SUM(--(($AZ$37:$BD$37="FREE")+(COUNTIF($J$3:$J5,$AZ$37:$BD$37)&gt;0)&gt;0))=5,TRUE,""))</f>
        <v/>
      </c>
      <c r="AS5" s="20" t="str" cm="1">
        <f t="array" ref="AS5">IF(COUNTIF($AK$3:$AV4,TRUE)&gt;0,"",IF(SUM(--(($AZ$38:$BD$38="FREE")+(COUNTIF($J$3:$J5,$AZ$38:$BD$38)&gt;0)&gt;0))=5,TRUE,""))</f>
        <v/>
      </c>
      <c r="AT5" s="20" t="str" cm="1">
        <f t="array" ref="AT5">IF(COUNTIF($AK$3:$AV4,TRUE)&gt;0,"",IF(SUM(--(($AZ$39:$BD$39="FREE")+(COUNTIF($J$3:$J5,$AZ$39:$BD$39)&gt;0)&gt;0))=5,TRUE,""))</f>
        <v/>
      </c>
      <c r="AU5" t="str" cm="1">
        <f t="array" ref="AU5">IF(COUNTIF($AK$3:$AV4,TRUE)&gt;0,"",IF(SUM(--((CHOOSE({1,2,3,4,5},$AZ$35,$BA$36,$BB$37,$BC$38,$BD$39)="FREE")+(COUNTIF($J$3:$J5,CHOOSE({1,2,3,4,5},$AZ$35,$BA$36,$BB$37,$BC$38,$BD$39))&gt;0)&gt;0))=5,TRUE,""))</f>
        <v/>
      </c>
      <c r="AV5" t="str" cm="1">
        <f t="array" ref="AV5">IF(COUNTIF($AK$3:$AV4,TRUE)&gt;0,"",IF(SUM(--((CHOOSE({1,2,3,4,5},$BD$35,$BC$36,$BB$37,$BA$38,$AZ$39)="FREE")+(COUNTIF($J$3:$J5,CHOOSE({1,2,3,4,5},$BD$35,$BC$36,$BB$37,$BA$38,$AZ$39))&gt;0)&gt;0))=5,TRUE,""))</f>
        <v/>
      </c>
      <c r="BG5" s="10" t="s">
        <v>54</v>
      </c>
      <c r="BH5" s="12" t="s">
        <v>51</v>
      </c>
      <c r="BI5">
        <f>BA12</f>
        <v>0</v>
      </c>
      <c r="BJ5" t="e">
        <f>_xlfn.IFNA(IF(_xlfn.XLOOKUP($A$1&amp;"-"&amp;A5,#REF!,#REF!)="D","D",""),"")</f>
        <v>#REF!</v>
      </c>
      <c r="BK5" t="str">
        <f>IF(BL5="DP","Duplicate Bonus",IF(BJ5="","",_xlfn.IFNA(_xlfn.XLOOKUP($A$1&amp;"-"&amp;A5,#REF!,#REF!),"")))</f>
        <v>Duplicate Bonus</v>
      </c>
      <c r="BL5" t="str">
        <f t="shared" si="5"/>
        <v>DP</v>
      </c>
      <c r="BM5" t="e">
        <f t="shared" si="6"/>
        <v>#REF!</v>
      </c>
      <c r="BN5" t="e">
        <f>IF(BM5="","","D"&amp;COUNTIF($BM$3:BM5,"D"))</f>
        <v>#REF!</v>
      </c>
    </row>
    <row r="6" spans="1:66" ht="18" customHeight="1" x14ac:dyDescent="0.25">
      <c r="A6">
        <v>4</v>
      </c>
      <c r="B6">
        <f>ScoreHelper!C17</f>
        <v>0</v>
      </c>
      <c r="C6">
        <f t="shared" si="3"/>
        <v>0</v>
      </c>
      <c r="D6">
        <f t="shared" si="4"/>
        <v>4</v>
      </c>
      <c r="E6" t="str">
        <f>IF(C6="","",IF(COUNTIF($C$3:C6,C6)&gt;1,"",C6))</f>
        <v/>
      </c>
      <c r="F6">
        <v>4</v>
      </c>
      <c r="G6" t="str">
        <f t="shared" si="0"/>
        <v/>
      </c>
      <c r="H6" t="str">
        <f>IF(G6="","",COUNTIF($G$3:G6,"?*"))</f>
        <v/>
      </c>
      <c r="I6">
        <v>4</v>
      </c>
      <c r="J6" t="str">
        <f t="shared" si="1"/>
        <v/>
      </c>
      <c r="K6" t="str">
        <f t="shared" si="2"/>
        <v/>
      </c>
      <c r="L6" t="str">
        <f>IF(J6="","",_xlfn.IFNA(_xlfn.XLOOKUP(J6,Bonuses!$A$3:$A$54,Bonuses!$H$3:$H$54),""))</f>
        <v/>
      </c>
      <c r="M6" s="20" t="str" cm="1">
        <f t="array" ref="M6">IF(COUNTIF($M$3:$X5,TRUE)&gt;0,"",IF(SUM(--((AZ$7:AZ$11="FREE")+(COUNTIF($J$3:$J6,AZ$7:AZ$11)&gt;0)&gt;0))=5,TRUE,""))</f>
        <v/>
      </c>
      <c r="N6" s="20" t="str" cm="1">
        <f t="array" ref="N6">IF(COUNTIF($M$3:$X5,TRUE)&gt;0,"",IF(SUM(--((BA$7:BA$11="FREE")+(COUNTIF($J$3:$J6,BA$7:BA$11)&gt;0)&gt;0))=5,TRUE,""))</f>
        <v/>
      </c>
      <c r="O6" s="20" t="str" cm="1">
        <f t="array" ref="O6">IF(COUNTIF($M$3:$X5,TRUE)&gt;0,"",IF(SUM(--((BB$7:BB$11="FREE")+(COUNTIF($J$3:$J6,BB$7:BB$11)&gt;0)&gt;0))=5,TRUE,""))</f>
        <v/>
      </c>
      <c r="P6" s="20" t="str" cm="1">
        <f t="array" ref="P6">IF(COUNTIF($M$3:$X5,TRUE)&gt;0,"",IF(SUM(--((BC$7:BC$11="FREE")+(COUNTIF($J$3:$J6,BC$7:BC$11)&gt;0)&gt;0))=5,TRUE,""))</f>
        <v/>
      </c>
      <c r="Q6" s="20" t="str" cm="1">
        <f t="array" ref="Q6">IF(COUNTIF($M$3:$X5,TRUE)&gt;0,"",IF(SUM(--((BD$7:BD$11="FREE")+(COUNTIF($J$3:$J6,BD$7:BD$11)&gt;0)&gt;0))=5,TRUE,""))</f>
        <v/>
      </c>
      <c r="R6" s="20" t="str" cm="1">
        <f t="array" ref="R6">IF(COUNTIF($M$3:$X5,TRUE)&gt;0,"",IF(SUM(--(($AZ$7:$BD$7="FREE")+(COUNTIF($J$3:$J6,$AZ$7:$BD$7)&gt;0)&gt;0))=5,TRUE,""))</f>
        <v/>
      </c>
      <c r="S6" s="20" t="str" cm="1">
        <f t="array" ref="S6">IF(COUNTIF($M$3:$X5,TRUE)&gt;0,"",IF(SUM(--(($AZ$8:$BD$8="FREE")+(COUNTIF($J$3:$J6,$AZ$8:$BD$8)&gt;0)&gt;0))=5,TRUE,""))</f>
        <v/>
      </c>
      <c r="T6" s="20" t="str" cm="1">
        <f t="array" ref="T6">IF(COUNTIF($M$3:$X5,TRUE)&gt;0,"",IF(SUM(--(($AZ$9:$BD$9="FREE")+(COUNTIF($J$3:$J6,$AZ$9:$BD$9)&gt;0)&gt;0))=5,TRUE,""))</f>
        <v/>
      </c>
      <c r="U6" s="20" t="str" cm="1">
        <f t="array" ref="U6">IF(COUNTIF($M$3:$X5,TRUE)&gt;0,"",IF(SUM(--(($AZ$10:$BD$10="FREE")+(COUNTIF($J$3:$J6,$AZ$10:$BD$10)&gt;0)&gt;0))=5,TRUE,""))</f>
        <v/>
      </c>
      <c r="V6" s="20" t="str" cm="1">
        <f t="array" ref="V6">IF(COUNTIF($M$3:$X5,TRUE)&gt;0,"",IF(SUM(--(($AZ$11:$BD$11="FREE")+(COUNTIF($J$3:$J6,$AZ$11:$BD$11)&gt;0)&gt;0))=5,TRUE,""))</f>
        <v/>
      </c>
      <c r="W6" t="str" cm="1">
        <f t="array" ref="W6">IF(COUNTIF($M$3:$X5,TRUE)&gt;0,"",IF(SUM(--((CHOOSE({1,2,3,4,5},$AZ$7,$BA$8,$BB$9,$BC$10,$BD$11)="FREE")+(COUNTIF($J$3:$J6,CHOOSE({1,2,3,4,5},$AZ$7,$BA$8,$BB$9,$BC$10,$BD$11))&gt;0)&gt;0))=5,TRUE,""))</f>
        <v/>
      </c>
      <c r="X6" t="str" cm="1">
        <f t="array" ref="X6">IF(COUNTIF($M$3:$X5,TRUE)&gt;0,"",IF(SUM(--((CHOOSE({1,2,3,4,5},$BD$7,$BC$8,$BB$9,$BA$10,$AZ$11)="FREE")+(COUNTIF($J$3:$J6,CHOOSE({1,2,3,4,5},$BD$7,$BC$8,$BB$9,$BA$10,$AZ$11))&gt;0)&gt;0))=5,TRUE,""))</f>
        <v/>
      </c>
      <c r="Y6" s="20" t="str" cm="1">
        <f t="array" ref="Y6">IF(COUNTIF($Y$3:$AJ5,TRUE)&gt;0,"",IF(SUM(--((AZ$21:AZ$25="FREE")+(COUNTIF($J$3:$J6,AZ$21:AZ$25)&gt;0)&gt;0))=5,TRUE,""))</f>
        <v/>
      </c>
      <c r="Z6" s="20" t="str" cm="1">
        <f t="array" ref="Z6">IF(COUNTIF($Y$3:$AJ5,TRUE)&gt;0,"",IF(SUM(--((BA$21:BA$25="FREE")+(COUNTIF($J$3:$J6,BA$21:BA$25)&gt;0)&gt;0))=5,TRUE,""))</f>
        <v/>
      </c>
      <c r="AA6" s="20" t="str" cm="1">
        <f t="array" ref="AA6">IF(COUNTIF($Y$3:$AJ5,TRUE)&gt;0,"",IF(SUM(--((BB$21:BB$25="FREE")+(COUNTIF($J$3:$J6,BB$21:BB$25)&gt;0)&gt;0))=5,TRUE,""))</f>
        <v/>
      </c>
      <c r="AB6" s="20" t="str" cm="1">
        <f t="array" ref="AB6">IF(COUNTIF($Y$3:$AJ5,TRUE)&gt;0,"",IF(SUM(--((BC$21:BC$25="FREE")+(COUNTIF($J$3:$J6,BC$21:BC$25)&gt;0)&gt;0))=5,TRUE,""))</f>
        <v/>
      </c>
      <c r="AC6" s="20" t="str" cm="1">
        <f t="array" ref="AC6">IF(COUNTIF($Y$3:$AJ5,TRUE)&gt;0,"",IF(SUM(--((BD$21:BD$25="FREE")+(COUNTIF($J$3:$J6,BD$21:BD$25)&gt;0)&gt;0))=5,TRUE,""))</f>
        <v/>
      </c>
      <c r="AD6" s="20" t="str" cm="1">
        <f t="array" ref="AD6">IF(COUNTIF($Y$3:$AJ5,TRUE)&gt;0,"",IF(SUM(--(($AZ$21:$BD$21="FREE")+(COUNTIF($J$3:$J6,$AZ$21:$BD$21)&gt;0)&gt;0))=5,TRUE,""))</f>
        <v/>
      </c>
      <c r="AE6" s="20" t="str" cm="1">
        <f t="array" ref="AE6">IF(COUNTIF($Y$3:$AJ5,TRUE)&gt;0,"",IF(SUM(--(($AZ$22:$BD$22="FREE")+(COUNTIF($J$3:$J6,$AZ$22:$BD$22)&gt;0)&gt;0))=5,TRUE,""))</f>
        <v/>
      </c>
      <c r="AF6" s="20" t="str" cm="1">
        <f t="array" ref="AF6">IF(COUNTIF($Y$3:$AJ5,TRUE)&gt;0,"",IF(SUM(--(($AZ$23:$BD$23="FREE")+(COUNTIF($J$3:$J6,$AZ$23:$BD$23)&gt;0)&gt;0))=5,TRUE,""))</f>
        <v/>
      </c>
      <c r="AG6" s="20" t="str" cm="1">
        <f t="array" ref="AG6">IF(COUNTIF($Y$3:$AJ5,TRUE)&gt;0,"",IF(SUM(--(($AZ$24:$BD$24="FREE")+(COUNTIF($J$3:$J6,$AZ$24:$BD$24)&gt;0)&gt;0))=5,TRUE,""))</f>
        <v/>
      </c>
      <c r="AH6" s="20" t="str" cm="1">
        <f t="array" ref="AH6">IF(COUNTIF($Y$3:$AJ5,TRUE)&gt;0,"",IF(SUM(--(($AZ$25:$BD$25="FREE")+(COUNTIF($J$3:$J6,$AZ$25:$BD$25)&gt;0)&gt;0))=5,TRUE,""))</f>
        <v/>
      </c>
      <c r="AI6" t="str" cm="1">
        <f t="array" ref="AI6">IF(COUNTIF($Y$3:$AJ5,TRUE)&gt;0,"",IF(SUM(--((CHOOSE({1,2,3,4,5},$AZ$21,$BA$22,$BB$23,$BC$24,$BD$25)="FREE")+(COUNTIF($J$3:$J6,CHOOSE({1,2,3,4,5},$AZ$21,$BA$22,$BB$23,$BC$24,$BD$25))&gt;0)&gt;0))=5,TRUE,""))</f>
        <v/>
      </c>
      <c r="AJ6" t="str" cm="1">
        <f t="array" ref="AJ6">IF(COUNTIF($Y$3:$AJ5,TRUE)&gt;0,"",IF(SUM(--((CHOOSE({1,2,3,4,5},$BD$21,$BC$22,$BB$23,$BA$24,$AZ$25)="FREE")+(COUNTIF($J$3:$J6,CHOOSE({1,2,3,4,5},$BD$21,$BC$22,$BB$23,$BA$24,$AZ$25))&gt;0)&gt;0))=5,TRUE,""))</f>
        <v/>
      </c>
      <c r="AK6" s="20" t="str" cm="1">
        <f t="array" ref="AK6">IF(COUNTIF($AK$3:$AV5,TRUE)&gt;0,"",IF(SUM(--((AZ$35:AZ$39="FREE")+(COUNTIF($J$3:$J6,AZ$35:AZ$39)&gt;0)&gt;0))=5,TRUE,""))</f>
        <v/>
      </c>
      <c r="AL6" s="20" t="str" cm="1">
        <f t="array" ref="AL6">IF(COUNTIF($AK$3:$AV5,TRUE)&gt;0,"",IF(SUM(--((BA$35:BA$39="FREE")+(COUNTIF($J$3:$J6,BA$35:BA$39)&gt;0)&gt;0))=5,TRUE,""))</f>
        <v/>
      </c>
      <c r="AM6" s="20" t="str" cm="1">
        <f t="array" ref="AM6">IF(COUNTIF($AK$3:$AV5,TRUE)&gt;0,"",IF(SUM(--((BB$35:BB$39="FREE")+(COUNTIF($J$3:$J6,BB$35:BB$39)&gt;0)&gt;0))=5,TRUE,""))</f>
        <v/>
      </c>
      <c r="AN6" s="20" t="str" cm="1">
        <f t="array" ref="AN6">IF(COUNTIF($AK$3:$AV5,TRUE)&gt;0,"",IF(SUM(--((BC$35:BC$39="FREE")+(COUNTIF($J$3:$J6,BC$35:BC$39)&gt;0)&gt;0))=5,TRUE,""))</f>
        <v/>
      </c>
      <c r="AO6" s="20" t="str" cm="1">
        <f t="array" ref="AO6">IF(COUNTIF($AK$3:$AV5,TRUE)&gt;0,"",IF(SUM(--((BD$35:BD$39="FREE")+(COUNTIF($J$3:$J6,BD$35:BD$39)&gt;0)&gt;0))=5,TRUE,""))</f>
        <v/>
      </c>
      <c r="AP6" s="20" t="str" cm="1">
        <f t="array" ref="AP6">IF(COUNTIF($AK$3:$AV5,TRUE)&gt;0,"",IF(SUM(--(($AZ$35:$BD$35="FREE")+(COUNTIF($J$3:$J6,$AZ$35:$BD$35)&gt;0)&gt;0))=5,TRUE,""))</f>
        <v/>
      </c>
      <c r="AQ6" s="20" t="str" cm="1">
        <f t="array" ref="AQ6">IF(COUNTIF($AK$3:$AV5,TRUE)&gt;0,"",IF(SUM(--(($AZ$36:$BD$36="FREE")+(COUNTIF($J$3:$J6,$AZ$36:$BD$36)&gt;0)&gt;0))=5,TRUE,""))</f>
        <v/>
      </c>
      <c r="AR6" s="20" t="str" cm="1">
        <f t="array" ref="AR6">IF(COUNTIF($AK$3:$AV5,TRUE)&gt;0,"",IF(SUM(--(($AZ$37:$BD$37="FREE")+(COUNTIF($J$3:$J6,$AZ$37:$BD$37)&gt;0)&gt;0))=5,TRUE,""))</f>
        <v/>
      </c>
      <c r="AS6" s="20" t="str" cm="1">
        <f t="array" ref="AS6">IF(COUNTIF($AK$3:$AV5,TRUE)&gt;0,"",IF(SUM(--(($AZ$38:$BD$38="FREE")+(COUNTIF($J$3:$J6,$AZ$38:$BD$38)&gt;0)&gt;0))=5,TRUE,""))</f>
        <v/>
      </c>
      <c r="AT6" s="20" t="str" cm="1">
        <f t="array" ref="AT6">IF(COUNTIF($AK$3:$AV5,TRUE)&gt;0,"",IF(SUM(--(($AZ$39:$BD$39="FREE")+(COUNTIF($J$3:$J6,$AZ$39:$BD$39)&gt;0)&gt;0))=5,TRUE,""))</f>
        <v/>
      </c>
      <c r="AU6" t="str" cm="1">
        <f t="array" ref="AU6">IF(COUNTIF($AK$3:$AV5,TRUE)&gt;0,"",IF(SUM(--((CHOOSE({1,2,3,4,5},$AZ$35,$BA$36,$BB$37,$BC$38,$BD$39)="FREE")+(COUNTIF($J$3:$J6,CHOOSE({1,2,3,4,5},$AZ$35,$BA$36,$BB$37,$BC$38,$BD$39))&gt;0)&gt;0))=5,TRUE,""))</f>
        <v/>
      </c>
      <c r="AV6" t="str" cm="1">
        <f t="array" ref="AV6">IF(COUNTIF($AK$3:$AV5,TRUE)&gt;0,"",IF(SUM(--((CHOOSE({1,2,3,4,5},$BD$35,$BC$36,$BB$37,$BA$38,$AZ$39)="FREE")+(COUNTIF($J$3:$J6,CHOOSE({1,2,3,4,5},$BD$35,$BC$36,$BB$37,$BA$38,$AZ$39))&gt;0)&gt;0))=5,TRUE,""))</f>
        <v/>
      </c>
      <c r="AZ6" s="6" t="s">
        <v>53</v>
      </c>
      <c r="BA6" s="6" t="s">
        <v>54</v>
      </c>
      <c r="BB6" s="6" t="s">
        <v>55</v>
      </c>
      <c r="BC6" s="6" t="s">
        <v>56</v>
      </c>
      <c r="BD6" s="6" t="s">
        <v>57</v>
      </c>
      <c r="BG6" s="1" t="s">
        <v>55</v>
      </c>
      <c r="BH6" s="12" t="s">
        <v>51</v>
      </c>
      <c r="BI6">
        <f>BB12</f>
        <v>0</v>
      </c>
      <c r="BJ6" t="e">
        <f>_xlfn.IFNA(IF(_xlfn.XLOOKUP($A$1&amp;"-"&amp;A6,#REF!,#REF!)="D","D",""),"")</f>
        <v>#REF!</v>
      </c>
      <c r="BK6" t="str">
        <f>IF(BL6="DP","Duplicate Bonus",IF(BJ6="","",_xlfn.IFNA(_xlfn.XLOOKUP($A$1&amp;"-"&amp;A6,#REF!,#REF!),"")))</f>
        <v>Duplicate Bonus</v>
      </c>
      <c r="BL6" t="str">
        <f t="shared" si="5"/>
        <v>DP</v>
      </c>
      <c r="BM6" t="e">
        <f t="shared" si="6"/>
        <v>#REF!</v>
      </c>
      <c r="BN6" t="e">
        <f>IF(BM6="","","D"&amp;COUNTIF($BM$3:BM6,"D"))</f>
        <v>#REF!</v>
      </c>
    </row>
    <row r="7" spans="1:66" ht="18" customHeight="1" x14ac:dyDescent="0.25">
      <c r="A7">
        <v>5</v>
      </c>
      <c r="B7">
        <f>ScoreHelper!C18</f>
        <v>0</v>
      </c>
      <c r="C7">
        <f t="shared" si="3"/>
        <v>0</v>
      </c>
      <c r="D7">
        <f t="shared" si="4"/>
        <v>5</v>
      </c>
      <c r="E7" t="str">
        <f>IF(C7="","",IF(COUNTIF($C$3:C7,C7)&gt;1,"",C7))</f>
        <v/>
      </c>
      <c r="F7">
        <v>5</v>
      </c>
      <c r="G7" t="str">
        <f t="shared" si="0"/>
        <v/>
      </c>
      <c r="H7" t="str">
        <f>IF(G7="","",COUNTIF($G$3:G7,"?*"))</f>
        <v/>
      </c>
      <c r="I7">
        <v>5</v>
      </c>
      <c r="J7" t="str">
        <f t="shared" si="1"/>
        <v/>
      </c>
      <c r="K7" t="str">
        <f t="shared" si="2"/>
        <v/>
      </c>
      <c r="L7" t="str">
        <f>IF(J7="","",_xlfn.IFNA(_xlfn.XLOOKUP(J7,Bonuses!$A$3:$A$54,Bonuses!$H$3:$H$54),""))</f>
        <v/>
      </c>
      <c r="M7" s="20" t="str" cm="1">
        <f t="array" ref="M7">IF(COUNTIF($M$3:$X6,TRUE)&gt;0,"",IF(SUM(--((AZ$7:AZ$11="FREE")+(COUNTIF($J$3:$J7,AZ$7:AZ$11)&gt;0)&gt;0))=5,TRUE,""))</f>
        <v/>
      </c>
      <c r="N7" s="20" t="str" cm="1">
        <f t="array" ref="N7">IF(COUNTIF($M$3:$X6,TRUE)&gt;0,"",IF(SUM(--((BA$7:BA$11="FREE")+(COUNTIF($J$3:$J7,BA$7:BA$11)&gt;0)&gt;0))=5,TRUE,""))</f>
        <v/>
      </c>
      <c r="O7" s="20" t="str" cm="1">
        <f t="array" ref="O7">IF(COUNTIF($M$3:$X6,TRUE)&gt;0,"",IF(SUM(--((BB$7:BB$11="FREE")+(COUNTIF($J$3:$J7,BB$7:BB$11)&gt;0)&gt;0))=5,TRUE,""))</f>
        <v/>
      </c>
      <c r="P7" s="20" t="str" cm="1">
        <f t="array" ref="P7">IF(COUNTIF($M$3:$X6,TRUE)&gt;0,"",IF(SUM(--((BC$7:BC$11="FREE")+(COUNTIF($J$3:$J7,BC$7:BC$11)&gt;0)&gt;0))=5,TRUE,""))</f>
        <v/>
      </c>
      <c r="Q7" s="20" t="str" cm="1">
        <f t="array" ref="Q7">IF(COUNTIF($M$3:$X6,TRUE)&gt;0,"",IF(SUM(--((BD$7:BD$11="FREE")+(COUNTIF($J$3:$J7,BD$7:BD$11)&gt;0)&gt;0))=5,TRUE,""))</f>
        <v/>
      </c>
      <c r="R7" s="20" t="str" cm="1">
        <f t="array" ref="R7">IF(COUNTIF($M$3:$X6,TRUE)&gt;0,"",IF(SUM(--(($AZ$7:$BD$7="FREE")+(COUNTIF($J$3:$J7,$AZ$7:$BD$7)&gt;0)&gt;0))=5,TRUE,""))</f>
        <v/>
      </c>
      <c r="S7" s="20" t="str" cm="1">
        <f t="array" ref="S7">IF(COUNTIF($M$3:$X6,TRUE)&gt;0,"",IF(SUM(--(($AZ$8:$BD$8="FREE")+(COUNTIF($J$3:$J7,$AZ$8:$BD$8)&gt;0)&gt;0))=5,TRUE,""))</f>
        <v/>
      </c>
      <c r="T7" s="20" t="str" cm="1">
        <f t="array" ref="T7">IF(COUNTIF($M$3:$X6,TRUE)&gt;0,"",IF(SUM(--(($AZ$9:$BD$9="FREE")+(COUNTIF($J$3:$J7,$AZ$9:$BD$9)&gt;0)&gt;0))=5,TRUE,""))</f>
        <v/>
      </c>
      <c r="U7" s="20" t="str" cm="1">
        <f t="array" ref="U7">IF(COUNTIF($M$3:$X6,TRUE)&gt;0,"",IF(SUM(--(($AZ$10:$BD$10="FREE")+(COUNTIF($J$3:$J7,$AZ$10:$BD$10)&gt;0)&gt;0))=5,TRUE,""))</f>
        <v/>
      </c>
      <c r="V7" s="20" t="str" cm="1">
        <f t="array" ref="V7">IF(COUNTIF($M$3:$X6,TRUE)&gt;0,"",IF(SUM(--(($AZ$11:$BD$11="FREE")+(COUNTIF($J$3:$J7,$AZ$11:$BD$11)&gt;0)&gt;0))=5,TRUE,""))</f>
        <v/>
      </c>
      <c r="W7" t="str" cm="1">
        <f t="array" ref="W7">IF(COUNTIF($M$3:$X6,TRUE)&gt;0,"",IF(SUM(--((CHOOSE({1,2,3,4,5},$AZ$7,$BA$8,$BB$9,$BC$10,$BD$11)="FREE")+(COUNTIF($J$3:$J7,CHOOSE({1,2,3,4,5},$AZ$7,$BA$8,$BB$9,$BC$10,$BD$11))&gt;0)&gt;0))=5,TRUE,""))</f>
        <v/>
      </c>
      <c r="X7" t="str" cm="1">
        <f t="array" ref="X7">IF(COUNTIF($M$3:$X6,TRUE)&gt;0,"",IF(SUM(--((CHOOSE({1,2,3,4,5},$BD$7,$BC$8,$BB$9,$BA$10,$AZ$11)="FREE")+(COUNTIF($J$3:$J7,CHOOSE({1,2,3,4,5},$BD$7,$BC$8,$BB$9,$BA$10,$AZ$11))&gt;0)&gt;0))=5,TRUE,""))</f>
        <v/>
      </c>
      <c r="Y7" s="20" t="str" cm="1">
        <f t="array" ref="Y7">IF(COUNTIF($Y$3:$AJ6,TRUE)&gt;0,"",IF(SUM(--((AZ$21:AZ$25="FREE")+(COUNTIF($J$3:$J7,AZ$21:AZ$25)&gt;0)&gt;0))=5,TRUE,""))</f>
        <v/>
      </c>
      <c r="Z7" s="20" t="str" cm="1">
        <f t="array" ref="Z7">IF(COUNTIF($Y$3:$AJ6,TRUE)&gt;0,"",IF(SUM(--((BA$21:BA$25="FREE")+(COUNTIF($J$3:$J7,BA$21:BA$25)&gt;0)&gt;0))=5,TRUE,""))</f>
        <v/>
      </c>
      <c r="AA7" s="20" t="str" cm="1">
        <f t="array" ref="AA7">IF(COUNTIF($Y$3:$AJ6,TRUE)&gt;0,"",IF(SUM(--((BB$21:BB$25="FREE")+(COUNTIF($J$3:$J7,BB$21:BB$25)&gt;0)&gt;0))=5,TRUE,""))</f>
        <v/>
      </c>
      <c r="AB7" s="20" t="str" cm="1">
        <f t="array" ref="AB7">IF(COUNTIF($Y$3:$AJ6,TRUE)&gt;0,"",IF(SUM(--((BC$21:BC$25="FREE")+(COUNTIF($J$3:$J7,BC$21:BC$25)&gt;0)&gt;0))=5,TRUE,""))</f>
        <v/>
      </c>
      <c r="AC7" s="20" t="str" cm="1">
        <f t="array" ref="AC7">IF(COUNTIF($Y$3:$AJ6,TRUE)&gt;0,"",IF(SUM(--((BD$21:BD$25="FREE")+(COUNTIF($J$3:$J7,BD$21:BD$25)&gt;0)&gt;0))=5,TRUE,""))</f>
        <v/>
      </c>
      <c r="AD7" s="20" t="str" cm="1">
        <f t="array" ref="AD7">IF(COUNTIF($Y$3:$AJ6,TRUE)&gt;0,"",IF(SUM(--(($AZ$21:$BD$21="FREE")+(COUNTIF($J$3:$J7,$AZ$21:$BD$21)&gt;0)&gt;0))=5,TRUE,""))</f>
        <v/>
      </c>
      <c r="AE7" s="20" t="str" cm="1">
        <f t="array" ref="AE7">IF(COUNTIF($Y$3:$AJ6,TRUE)&gt;0,"",IF(SUM(--(($AZ$22:$BD$22="FREE")+(COUNTIF($J$3:$J7,$AZ$22:$BD$22)&gt;0)&gt;0))=5,TRUE,""))</f>
        <v/>
      </c>
      <c r="AF7" s="20" t="str" cm="1">
        <f t="array" ref="AF7">IF(COUNTIF($Y$3:$AJ6,TRUE)&gt;0,"",IF(SUM(--(($AZ$23:$BD$23="FREE")+(COUNTIF($J$3:$J7,$AZ$23:$BD$23)&gt;0)&gt;0))=5,TRUE,""))</f>
        <v/>
      </c>
      <c r="AG7" s="20" t="str" cm="1">
        <f t="array" ref="AG7">IF(COUNTIF($Y$3:$AJ6,TRUE)&gt;0,"",IF(SUM(--(($AZ$24:$BD$24="FREE")+(COUNTIF($J$3:$J7,$AZ$24:$BD$24)&gt;0)&gt;0))=5,TRUE,""))</f>
        <v/>
      </c>
      <c r="AH7" s="20" t="str" cm="1">
        <f t="array" ref="AH7">IF(COUNTIF($Y$3:$AJ6,TRUE)&gt;0,"",IF(SUM(--(($AZ$25:$BD$25="FREE")+(COUNTIF($J$3:$J7,$AZ$25:$BD$25)&gt;0)&gt;0))=5,TRUE,""))</f>
        <v/>
      </c>
      <c r="AI7" t="str" cm="1">
        <f t="array" ref="AI7">IF(COUNTIF($Y$3:$AJ6,TRUE)&gt;0,"",IF(SUM(--((CHOOSE({1,2,3,4,5},$AZ$21,$BA$22,$BB$23,$BC$24,$BD$25)="FREE")+(COUNTIF($J$3:$J7,CHOOSE({1,2,3,4,5},$AZ$21,$BA$22,$BB$23,$BC$24,$BD$25))&gt;0)&gt;0))=5,TRUE,""))</f>
        <v/>
      </c>
      <c r="AJ7" t="str" cm="1">
        <f t="array" ref="AJ7">IF(COUNTIF($Y$3:$AJ6,TRUE)&gt;0,"",IF(SUM(--((CHOOSE({1,2,3,4,5},$BD$21,$BC$22,$BB$23,$BA$24,$AZ$25)="FREE")+(COUNTIF($J$3:$J7,CHOOSE({1,2,3,4,5},$BD$21,$BC$22,$BB$23,$BA$24,$AZ$25))&gt;0)&gt;0))=5,TRUE,""))</f>
        <v/>
      </c>
      <c r="AK7" s="20" t="str" cm="1">
        <f t="array" ref="AK7">IF(COUNTIF($AK$3:$AV6,TRUE)&gt;0,"",IF(SUM(--((AZ$35:AZ$39="FREE")+(COUNTIF($J$3:$J7,AZ$35:AZ$39)&gt;0)&gt;0))=5,TRUE,""))</f>
        <v/>
      </c>
      <c r="AL7" s="20" t="str" cm="1">
        <f t="array" ref="AL7">IF(COUNTIF($AK$3:$AV6,TRUE)&gt;0,"",IF(SUM(--((BA$35:BA$39="FREE")+(COUNTIF($J$3:$J7,BA$35:BA$39)&gt;0)&gt;0))=5,TRUE,""))</f>
        <v/>
      </c>
      <c r="AM7" s="20" t="str" cm="1">
        <f t="array" ref="AM7">IF(COUNTIF($AK$3:$AV6,TRUE)&gt;0,"",IF(SUM(--((BB$35:BB$39="FREE")+(COUNTIF($J$3:$J7,BB$35:BB$39)&gt;0)&gt;0))=5,TRUE,""))</f>
        <v/>
      </c>
      <c r="AN7" s="20" t="str" cm="1">
        <f t="array" ref="AN7">IF(COUNTIF($AK$3:$AV6,TRUE)&gt;0,"",IF(SUM(--((BC$35:BC$39="FREE")+(COUNTIF($J$3:$J7,BC$35:BC$39)&gt;0)&gt;0))=5,TRUE,""))</f>
        <v/>
      </c>
      <c r="AO7" s="20" t="str" cm="1">
        <f t="array" ref="AO7">IF(COUNTIF($AK$3:$AV6,TRUE)&gt;0,"",IF(SUM(--((BD$35:BD$39="FREE")+(COUNTIF($J$3:$J7,BD$35:BD$39)&gt;0)&gt;0))=5,TRUE,""))</f>
        <v/>
      </c>
      <c r="AP7" s="20" t="str" cm="1">
        <f t="array" ref="AP7">IF(COUNTIF($AK$3:$AV6,TRUE)&gt;0,"",IF(SUM(--(($AZ$35:$BD$35="FREE")+(COUNTIF($J$3:$J7,$AZ$35:$BD$35)&gt;0)&gt;0))=5,TRUE,""))</f>
        <v/>
      </c>
      <c r="AQ7" s="20" t="str" cm="1">
        <f t="array" ref="AQ7">IF(COUNTIF($AK$3:$AV6,TRUE)&gt;0,"",IF(SUM(--(($AZ$36:$BD$36="FREE")+(COUNTIF($J$3:$J7,$AZ$36:$BD$36)&gt;0)&gt;0))=5,TRUE,""))</f>
        <v/>
      </c>
      <c r="AR7" s="20" t="str" cm="1">
        <f t="array" ref="AR7">IF(COUNTIF($AK$3:$AV6,TRUE)&gt;0,"",IF(SUM(--(($AZ$37:$BD$37="FREE")+(COUNTIF($J$3:$J7,$AZ$37:$BD$37)&gt;0)&gt;0))=5,TRUE,""))</f>
        <v/>
      </c>
      <c r="AS7" s="20" t="str" cm="1">
        <f t="array" ref="AS7">IF(COUNTIF($AK$3:$AV6,TRUE)&gt;0,"",IF(SUM(--(($AZ$38:$BD$38="FREE")+(COUNTIF($J$3:$J7,$AZ$38:$BD$38)&gt;0)&gt;0))=5,TRUE,""))</f>
        <v/>
      </c>
      <c r="AT7" s="20" t="str" cm="1">
        <f t="array" ref="AT7">IF(COUNTIF($AK$3:$AV6,TRUE)&gt;0,"",IF(SUM(--(($AZ$39:$BD$39="FREE")+(COUNTIF($J$3:$J7,$AZ$39:$BD$39)&gt;0)&gt;0))=5,TRUE,""))</f>
        <v/>
      </c>
      <c r="AU7" t="str" cm="1">
        <f t="array" ref="AU7">IF(COUNTIF($AK$3:$AV6,TRUE)&gt;0,"",IF(SUM(--((CHOOSE({1,2,3,4,5},$AZ$35,$BA$36,$BB$37,$BC$38,$BD$39)="FREE")+(COUNTIF($J$3:$J7,CHOOSE({1,2,3,4,5},$AZ$35,$BA$36,$BB$37,$BC$38,$BD$39))&gt;0)&gt;0))=5,TRUE,""))</f>
        <v/>
      </c>
      <c r="AV7" t="str" cm="1">
        <f t="array" ref="AV7">IF(COUNTIF($AK$3:$AV6,TRUE)&gt;0,"",IF(SUM(--((CHOOSE({1,2,3,4,5},$BD$35,$BC$36,$BB$37,$BA$38,$AZ$39)="FREE")+(COUNTIF($J$3:$J7,CHOOSE({1,2,3,4,5},$BD$35,$BC$36,$BB$37,$BA$38,$AZ$39))&gt;0)&gt;0))=5,TRUE,""))</f>
        <v/>
      </c>
      <c r="AY7" t="s">
        <v>66</v>
      </c>
      <c r="AZ7" s="7" t="s">
        <v>1</v>
      </c>
      <c r="BA7" s="7" t="s">
        <v>11</v>
      </c>
      <c r="BB7" s="7" t="s">
        <v>25</v>
      </c>
      <c r="BC7" s="7" t="s">
        <v>24</v>
      </c>
      <c r="BD7" s="7" t="s">
        <v>27</v>
      </c>
      <c r="BE7" s="16" cm="1">
        <f t="array" ref="BE7">IF(SUM(--((AZ7:BD7="FREE")+(COUNTIF($J$3:$J$52,AZ7:BD7)&gt;0)&gt;0))=5,$BC$4,0)</f>
        <v>0</v>
      </c>
      <c r="BF7" s="22" t="str">
        <f>R1</f>
        <v/>
      </c>
      <c r="BG7" s="1" t="s">
        <v>56</v>
      </c>
      <c r="BH7" s="12" t="s">
        <v>51</v>
      </c>
      <c r="BI7">
        <f>BC12</f>
        <v>0</v>
      </c>
      <c r="BJ7" t="e">
        <f>_xlfn.IFNA(IF(_xlfn.XLOOKUP($A$1&amp;"-"&amp;A7,#REF!,#REF!)="D","D",""),"")</f>
        <v>#REF!</v>
      </c>
      <c r="BK7" t="str">
        <f>IF(BL7="DP","Duplicate Bonus",IF(BJ7="","",_xlfn.IFNA(_xlfn.XLOOKUP($A$1&amp;"-"&amp;A7,#REF!,#REF!),"")))</f>
        <v>Duplicate Bonus</v>
      </c>
      <c r="BL7" t="str">
        <f t="shared" si="5"/>
        <v>DP</v>
      </c>
      <c r="BM7" t="e">
        <f t="shared" si="6"/>
        <v>#REF!</v>
      </c>
      <c r="BN7" t="e">
        <f>IF(BM7="","","D"&amp;COUNTIF($BM$3:BM7,"D"))</f>
        <v>#REF!</v>
      </c>
    </row>
    <row r="8" spans="1:66" ht="18" customHeight="1" x14ac:dyDescent="0.25">
      <c r="A8">
        <v>6</v>
      </c>
      <c r="B8">
        <f>ScoreHelper!C19</f>
        <v>0</v>
      </c>
      <c r="C8">
        <f t="shared" si="3"/>
        <v>0</v>
      </c>
      <c r="D8">
        <f t="shared" si="4"/>
        <v>6</v>
      </c>
      <c r="E8" t="str">
        <f>IF(C8="","",IF(COUNTIF($C$3:C8,C8)&gt;1,"",C8))</f>
        <v/>
      </c>
      <c r="F8">
        <v>6</v>
      </c>
      <c r="G8" t="str">
        <f t="shared" si="0"/>
        <v/>
      </c>
      <c r="H8" t="str">
        <f>IF(G8="","",COUNTIF($G$3:G8,"?*"))</f>
        <v/>
      </c>
      <c r="I8">
        <v>6</v>
      </c>
      <c r="J8" t="str">
        <f t="shared" si="1"/>
        <v/>
      </c>
      <c r="K8" t="str">
        <f t="shared" si="2"/>
        <v/>
      </c>
      <c r="L8" t="str">
        <f>IF(J8="","",_xlfn.IFNA(_xlfn.XLOOKUP(J8,Bonuses!$A$3:$A$54,Bonuses!$H$3:$H$54),""))</f>
        <v/>
      </c>
      <c r="M8" s="20" t="str" cm="1">
        <f t="array" ref="M8">IF(COUNTIF($M$3:$X7,TRUE)&gt;0,"",IF(SUM(--((AZ$7:AZ$11="FREE")+(COUNTIF($J$3:$J8,AZ$7:AZ$11)&gt;0)&gt;0))=5,TRUE,""))</f>
        <v/>
      </c>
      <c r="N8" s="20" t="str" cm="1">
        <f t="array" ref="N8">IF(COUNTIF($M$3:$X7,TRUE)&gt;0,"",IF(SUM(--((BA$7:BA$11="FREE")+(COUNTIF($J$3:$J8,BA$7:BA$11)&gt;0)&gt;0))=5,TRUE,""))</f>
        <v/>
      </c>
      <c r="O8" s="20" t="str" cm="1">
        <f t="array" ref="O8">IF(COUNTIF($M$3:$X7,TRUE)&gt;0,"",IF(SUM(--((BB$7:BB$11="FREE")+(COUNTIF($J$3:$J8,BB$7:BB$11)&gt;0)&gt;0))=5,TRUE,""))</f>
        <v/>
      </c>
      <c r="P8" s="20" t="str" cm="1">
        <f t="array" ref="P8">IF(COUNTIF($M$3:$X7,TRUE)&gt;0,"",IF(SUM(--((BC$7:BC$11="FREE")+(COUNTIF($J$3:$J8,BC$7:BC$11)&gt;0)&gt;0))=5,TRUE,""))</f>
        <v/>
      </c>
      <c r="Q8" s="20" t="str" cm="1">
        <f t="array" ref="Q8">IF(COUNTIF($M$3:$X7,TRUE)&gt;0,"",IF(SUM(--((BD$7:BD$11="FREE")+(COUNTIF($J$3:$J8,BD$7:BD$11)&gt;0)&gt;0))=5,TRUE,""))</f>
        <v/>
      </c>
      <c r="R8" s="20" t="str" cm="1">
        <f t="array" ref="R8">IF(COUNTIF($M$3:$X7,TRUE)&gt;0,"",IF(SUM(--(($AZ$7:$BD$7="FREE")+(COUNTIF($J$3:$J8,$AZ$7:$BD$7)&gt;0)&gt;0))=5,TRUE,""))</f>
        <v/>
      </c>
      <c r="S8" s="20" t="str" cm="1">
        <f t="array" ref="S8">IF(COUNTIF($M$3:$X7,TRUE)&gt;0,"",IF(SUM(--(($AZ$8:$BD$8="FREE")+(COUNTIF($J$3:$J8,$AZ$8:$BD$8)&gt;0)&gt;0))=5,TRUE,""))</f>
        <v/>
      </c>
      <c r="T8" s="20" t="str" cm="1">
        <f t="array" ref="T8">IF(COUNTIF($M$3:$X7,TRUE)&gt;0,"",IF(SUM(--(($AZ$9:$BD$9="FREE")+(COUNTIF($J$3:$J8,$AZ$9:$BD$9)&gt;0)&gt;0))=5,TRUE,""))</f>
        <v/>
      </c>
      <c r="U8" s="20" t="str" cm="1">
        <f t="array" ref="U8">IF(COUNTIF($M$3:$X7,TRUE)&gt;0,"",IF(SUM(--(($AZ$10:$BD$10="FREE")+(COUNTIF($J$3:$J8,$AZ$10:$BD$10)&gt;0)&gt;0))=5,TRUE,""))</f>
        <v/>
      </c>
      <c r="V8" s="20" t="str" cm="1">
        <f t="array" ref="V8">IF(COUNTIF($M$3:$X7,TRUE)&gt;0,"",IF(SUM(--(($AZ$11:$BD$11="FREE")+(COUNTIF($J$3:$J8,$AZ$11:$BD$11)&gt;0)&gt;0))=5,TRUE,""))</f>
        <v/>
      </c>
      <c r="W8" t="str" cm="1">
        <f t="array" ref="W8">IF(COUNTIF($M$3:$X7,TRUE)&gt;0,"",IF(SUM(--((CHOOSE({1,2,3,4,5},$AZ$7,$BA$8,$BB$9,$BC$10,$BD$11)="FREE")+(COUNTIF($J$3:$J8,CHOOSE({1,2,3,4,5},$AZ$7,$BA$8,$BB$9,$BC$10,$BD$11))&gt;0)&gt;0))=5,TRUE,""))</f>
        <v/>
      </c>
      <c r="X8" t="str" cm="1">
        <f t="array" ref="X8">IF(COUNTIF($M$3:$X7,TRUE)&gt;0,"",IF(SUM(--((CHOOSE({1,2,3,4,5},$BD$7,$BC$8,$BB$9,$BA$10,$AZ$11)="FREE")+(COUNTIF($J$3:$J8,CHOOSE({1,2,3,4,5},$BD$7,$BC$8,$BB$9,$BA$10,$AZ$11))&gt;0)&gt;0))=5,TRUE,""))</f>
        <v/>
      </c>
      <c r="Y8" s="20" t="str" cm="1">
        <f t="array" ref="Y8">IF(COUNTIF($Y$3:$AJ7,TRUE)&gt;0,"",IF(SUM(--((AZ$21:AZ$25="FREE")+(COUNTIF($J$3:$J8,AZ$21:AZ$25)&gt;0)&gt;0))=5,TRUE,""))</f>
        <v/>
      </c>
      <c r="Z8" s="20" t="str" cm="1">
        <f t="array" ref="Z8">IF(COUNTIF($Y$3:$AJ7,TRUE)&gt;0,"",IF(SUM(--((BA$21:BA$25="FREE")+(COUNTIF($J$3:$J8,BA$21:BA$25)&gt;0)&gt;0))=5,TRUE,""))</f>
        <v/>
      </c>
      <c r="AA8" s="20" t="str" cm="1">
        <f t="array" ref="AA8">IF(COUNTIF($Y$3:$AJ7,TRUE)&gt;0,"",IF(SUM(--((BB$21:BB$25="FREE")+(COUNTIF($J$3:$J8,BB$21:BB$25)&gt;0)&gt;0))=5,TRUE,""))</f>
        <v/>
      </c>
      <c r="AB8" s="20" t="str" cm="1">
        <f t="array" ref="AB8">IF(COUNTIF($Y$3:$AJ7,TRUE)&gt;0,"",IF(SUM(--((BC$21:BC$25="FREE")+(COUNTIF($J$3:$J8,BC$21:BC$25)&gt;0)&gt;0))=5,TRUE,""))</f>
        <v/>
      </c>
      <c r="AC8" s="20" t="str" cm="1">
        <f t="array" ref="AC8">IF(COUNTIF($Y$3:$AJ7,TRUE)&gt;0,"",IF(SUM(--((BD$21:BD$25="FREE")+(COUNTIF($J$3:$J8,BD$21:BD$25)&gt;0)&gt;0))=5,TRUE,""))</f>
        <v/>
      </c>
      <c r="AD8" s="20" t="str" cm="1">
        <f t="array" ref="AD8">IF(COUNTIF($Y$3:$AJ7,TRUE)&gt;0,"",IF(SUM(--(($AZ$21:$BD$21="FREE")+(COUNTIF($J$3:$J8,$AZ$21:$BD$21)&gt;0)&gt;0))=5,TRUE,""))</f>
        <v/>
      </c>
      <c r="AE8" s="20" t="str" cm="1">
        <f t="array" ref="AE8">IF(COUNTIF($Y$3:$AJ7,TRUE)&gt;0,"",IF(SUM(--(($AZ$22:$BD$22="FREE")+(COUNTIF($J$3:$J8,$AZ$22:$BD$22)&gt;0)&gt;0))=5,TRUE,""))</f>
        <v/>
      </c>
      <c r="AF8" s="20" t="str" cm="1">
        <f t="array" ref="AF8">IF(COUNTIF($Y$3:$AJ7,TRUE)&gt;0,"",IF(SUM(--(($AZ$23:$BD$23="FREE")+(COUNTIF($J$3:$J8,$AZ$23:$BD$23)&gt;0)&gt;0))=5,TRUE,""))</f>
        <v/>
      </c>
      <c r="AG8" s="20" t="str" cm="1">
        <f t="array" ref="AG8">IF(COUNTIF($Y$3:$AJ7,TRUE)&gt;0,"",IF(SUM(--(($AZ$24:$BD$24="FREE")+(COUNTIF($J$3:$J8,$AZ$24:$BD$24)&gt;0)&gt;0))=5,TRUE,""))</f>
        <v/>
      </c>
      <c r="AH8" s="20" t="str" cm="1">
        <f t="array" ref="AH8">IF(COUNTIF($Y$3:$AJ7,TRUE)&gt;0,"",IF(SUM(--(($AZ$25:$BD$25="FREE")+(COUNTIF($J$3:$J8,$AZ$25:$BD$25)&gt;0)&gt;0))=5,TRUE,""))</f>
        <v/>
      </c>
      <c r="AI8" t="str" cm="1">
        <f t="array" ref="AI8">IF(COUNTIF($Y$3:$AJ7,TRUE)&gt;0,"",IF(SUM(--((CHOOSE({1,2,3,4,5},$AZ$21,$BA$22,$BB$23,$BC$24,$BD$25)="FREE")+(COUNTIF($J$3:$J8,CHOOSE({1,2,3,4,5},$AZ$21,$BA$22,$BB$23,$BC$24,$BD$25))&gt;0)&gt;0))=5,TRUE,""))</f>
        <v/>
      </c>
      <c r="AJ8" t="str" cm="1">
        <f t="array" ref="AJ8">IF(COUNTIF($Y$3:$AJ7,TRUE)&gt;0,"",IF(SUM(--((CHOOSE({1,2,3,4,5},$BD$21,$BC$22,$BB$23,$BA$24,$AZ$25)="FREE")+(COUNTIF($J$3:$J8,CHOOSE({1,2,3,4,5},$BD$21,$BC$22,$BB$23,$BA$24,$AZ$25))&gt;0)&gt;0))=5,TRUE,""))</f>
        <v/>
      </c>
      <c r="AK8" s="20" t="str" cm="1">
        <f t="array" ref="AK8">IF(COUNTIF($AK$3:$AV7,TRUE)&gt;0,"",IF(SUM(--((AZ$35:AZ$39="FREE")+(COUNTIF($J$3:$J8,AZ$35:AZ$39)&gt;0)&gt;0))=5,TRUE,""))</f>
        <v/>
      </c>
      <c r="AL8" s="20" t="str" cm="1">
        <f t="array" ref="AL8">IF(COUNTIF($AK$3:$AV7,TRUE)&gt;0,"",IF(SUM(--((BA$35:BA$39="FREE")+(COUNTIF($J$3:$J8,BA$35:BA$39)&gt;0)&gt;0))=5,TRUE,""))</f>
        <v/>
      </c>
      <c r="AM8" s="20" t="str" cm="1">
        <f t="array" ref="AM8">IF(COUNTIF($AK$3:$AV7,TRUE)&gt;0,"",IF(SUM(--((BB$35:BB$39="FREE")+(COUNTIF($J$3:$J8,BB$35:BB$39)&gt;0)&gt;0))=5,TRUE,""))</f>
        <v/>
      </c>
      <c r="AN8" s="20" t="str" cm="1">
        <f t="array" ref="AN8">IF(COUNTIF($AK$3:$AV7,TRUE)&gt;0,"",IF(SUM(--((BC$35:BC$39="FREE")+(COUNTIF($J$3:$J8,BC$35:BC$39)&gt;0)&gt;0))=5,TRUE,""))</f>
        <v/>
      </c>
      <c r="AO8" s="20" t="str" cm="1">
        <f t="array" ref="AO8">IF(COUNTIF($AK$3:$AV7,TRUE)&gt;0,"",IF(SUM(--((BD$35:BD$39="FREE")+(COUNTIF($J$3:$J8,BD$35:BD$39)&gt;0)&gt;0))=5,TRUE,""))</f>
        <v/>
      </c>
      <c r="AP8" s="20" t="str" cm="1">
        <f t="array" ref="AP8">IF(COUNTIF($AK$3:$AV7,TRUE)&gt;0,"",IF(SUM(--(($AZ$35:$BD$35="FREE")+(COUNTIF($J$3:$J8,$AZ$35:$BD$35)&gt;0)&gt;0))=5,TRUE,""))</f>
        <v/>
      </c>
      <c r="AQ8" s="20" t="str" cm="1">
        <f t="array" ref="AQ8">IF(COUNTIF($AK$3:$AV7,TRUE)&gt;0,"",IF(SUM(--(($AZ$36:$BD$36="FREE")+(COUNTIF($J$3:$J8,$AZ$36:$BD$36)&gt;0)&gt;0))=5,TRUE,""))</f>
        <v/>
      </c>
      <c r="AR8" s="20" t="str" cm="1">
        <f t="array" ref="AR8">IF(COUNTIF($AK$3:$AV7,TRUE)&gt;0,"",IF(SUM(--(($AZ$37:$BD$37="FREE")+(COUNTIF($J$3:$J8,$AZ$37:$BD$37)&gt;0)&gt;0))=5,TRUE,""))</f>
        <v/>
      </c>
      <c r="AS8" s="20" t="str" cm="1">
        <f t="array" ref="AS8">IF(COUNTIF($AK$3:$AV7,TRUE)&gt;0,"",IF(SUM(--(($AZ$38:$BD$38="FREE")+(COUNTIF($J$3:$J8,$AZ$38:$BD$38)&gt;0)&gt;0))=5,TRUE,""))</f>
        <v/>
      </c>
      <c r="AT8" s="20" t="str" cm="1">
        <f t="array" ref="AT8">IF(COUNTIF($AK$3:$AV7,TRUE)&gt;0,"",IF(SUM(--(($AZ$39:$BD$39="FREE")+(COUNTIF($J$3:$J8,$AZ$39:$BD$39)&gt;0)&gt;0))=5,TRUE,""))</f>
        <v/>
      </c>
      <c r="AU8" t="str" cm="1">
        <f t="array" ref="AU8">IF(COUNTIF($AK$3:$AV7,TRUE)&gt;0,"",IF(SUM(--((CHOOSE({1,2,3,4,5},$AZ$35,$BA$36,$BB$37,$BC$38,$BD$39)="FREE")+(COUNTIF($J$3:$J8,CHOOSE({1,2,3,4,5},$AZ$35,$BA$36,$BB$37,$BC$38,$BD$39))&gt;0)&gt;0))=5,TRUE,""))</f>
        <v/>
      </c>
      <c r="AV8" t="str" cm="1">
        <f t="array" ref="AV8">IF(COUNTIF($AK$3:$AV7,TRUE)&gt;0,"",IF(SUM(--((CHOOSE({1,2,3,4,5},$BD$35,$BC$36,$BB$37,$BA$38,$AZ$39)="FREE")+(COUNTIF($J$3:$J8,CHOOSE({1,2,3,4,5},$BD$35,$BC$36,$BB$37,$BA$38,$AZ$39))&gt;0)&gt;0))=5,TRUE,""))</f>
        <v/>
      </c>
      <c r="AY8" t="s">
        <v>67</v>
      </c>
      <c r="AZ8" s="7" t="s">
        <v>36</v>
      </c>
      <c r="BA8" s="7" t="s">
        <v>49</v>
      </c>
      <c r="BB8" s="7" t="s">
        <v>50</v>
      </c>
      <c r="BC8" s="7" t="s">
        <v>46</v>
      </c>
      <c r="BD8" s="7" t="s">
        <v>47</v>
      </c>
      <c r="BE8" s="16" cm="1">
        <f t="array" ref="BE8">IF(SUM(--((AZ8:BD8="FREE")+(COUNTIF($J$3:$J$52,AZ8:BD8)&gt;0)&gt;0))=5,$BC$4,0)</f>
        <v>0</v>
      </c>
      <c r="BF8" s="22" t="str">
        <f>S1</f>
        <v/>
      </c>
      <c r="BG8" s="1" t="s">
        <v>57</v>
      </c>
      <c r="BH8" s="12" t="s">
        <v>51</v>
      </c>
      <c r="BI8">
        <f>BD12</f>
        <v>0</v>
      </c>
      <c r="BJ8" t="e">
        <f>_xlfn.IFNA(IF(_xlfn.XLOOKUP($A$1&amp;"-"&amp;A8,#REF!,#REF!)="D","D",""),"")</f>
        <v>#REF!</v>
      </c>
      <c r="BK8" t="str">
        <f>IF(BL8="DP","Duplicate Bonus",IF(BJ8="","",_xlfn.IFNA(_xlfn.XLOOKUP($A$1&amp;"-"&amp;A8,#REF!,#REF!),"")))</f>
        <v>Duplicate Bonus</v>
      </c>
      <c r="BL8" t="str">
        <f t="shared" si="5"/>
        <v>DP</v>
      </c>
      <c r="BM8" t="e">
        <f t="shared" si="6"/>
        <v>#REF!</v>
      </c>
      <c r="BN8" t="e">
        <f>IF(BM8="","","D"&amp;COUNTIF($BM$3:BM8,"D"))</f>
        <v>#REF!</v>
      </c>
    </row>
    <row r="9" spans="1:66" ht="18" customHeight="1" x14ac:dyDescent="0.25">
      <c r="A9">
        <v>7</v>
      </c>
      <c r="B9">
        <f>ScoreHelper!C20</f>
        <v>0</v>
      </c>
      <c r="C9">
        <f t="shared" si="3"/>
        <v>0</v>
      </c>
      <c r="D9">
        <f t="shared" si="4"/>
        <v>7</v>
      </c>
      <c r="E9" t="str">
        <f>IF(C9="","",IF(COUNTIF($C$3:C9,C9)&gt;1,"",C9))</f>
        <v/>
      </c>
      <c r="F9">
        <v>7</v>
      </c>
      <c r="G9" t="str">
        <f t="shared" si="0"/>
        <v/>
      </c>
      <c r="H9" t="str">
        <f>IF(G9="","",COUNTIF($G$3:G9,"?*"))</f>
        <v/>
      </c>
      <c r="I9">
        <v>7</v>
      </c>
      <c r="J9" t="str">
        <f t="shared" si="1"/>
        <v/>
      </c>
      <c r="K9" t="str">
        <f t="shared" si="2"/>
        <v/>
      </c>
      <c r="L9" t="str">
        <f>IF(J9="","",_xlfn.IFNA(_xlfn.XLOOKUP(J9,Bonuses!$A$3:$A$54,Bonuses!$H$3:$H$54),""))</f>
        <v/>
      </c>
      <c r="M9" s="20" t="str" cm="1">
        <f t="array" ref="M9">IF(COUNTIF($M$3:$X8,TRUE)&gt;0,"",IF(SUM(--((AZ$7:AZ$11="FREE")+(COUNTIF($J$3:$J9,AZ$7:AZ$11)&gt;0)&gt;0))=5,TRUE,""))</f>
        <v/>
      </c>
      <c r="N9" s="20" t="str" cm="1">
        <f t="array" ref="N9">IF(COUNTIF($M$3:$X8,TRUE)&gt;0,"",IF(SUM(--((BA$7:BA$11="FREE")+(COUNTIF($J$3:$J9,BA$7:BA$11)&gt;0)&gt;0))=5,TRUE,""))</f>
        <v/>
      </c>
      <c r="O9" s="20" t="str" cm="1">
        <f t="array" ref="O9">IF(COUNTIF($M$3:$X8,TRUE)&gt;0,"",IF(SUM(--((BB$7:BB$11="FREE")+(COUNTIF($J$3:$J9,BB$7:BB$11)&gt;0)&gt;0))=5,TRUE,""))</f>
        <v/>
      </c>
      <c r="P9" s="20" t="str" cm="1">
        <f t="array" ref="P9">IF(COUNTIF($M$3:$X8,TRUE)&gt;0,"",IF(SUM(--((BC$7:BC$11="FREE")+(COUNTIF($J$3:$J9,BC$7:BC$11)&gt;0)&gt;0))=5,TRUE,""))</f>
        <v/>
      </c>
      <c r="Q9" s="20" t="str" cm="1">
        <f t="array" ref="Q9">IF(COUNTIF($M$3:$X8,TRUE)&gt;0,"",IF(SUM(--((BD$7:BD$11="FREE")+(COUNTIF($J$3:$J9,BD$7:BD$11)&gt;0)&gt;0))=5,TRUE,""))</f>
        <v/>
      </c>
      <c r="R9" s="20" t="str" cm="1">
        <f t="array" ref="R9">IF(COUNTIF($M$3:$X8,TRUE)&gt;0,"",IF(SUM(--(($AZ$7:$BD$7="FREE")+(COUNTIF($J$3:$J9,$AZ$7:$BD$7)&gt;0)&gt;0))=5,TRUE,""))</f>
        <v/>
      </c>
      <c r="S9" s="20" t="str" cm="1">
        <f t="array" ref="S9">IF(COUNTIF($M$3:$X8,TRUE)&gt;0,"",IF(SUM(--(($AZ$8:$BD$8="FREE")+(COUNTIF($J$3:$J9,$AZ$8:$BD$8)&gt;0)&gt;0))=5,TRUE,""))</f>
        <v/>
      </c>
      <c r="T9" s="20" t="str" cm="1">
        <f t="array" ref="T9">IF(COUNTIF($M$3:$X8,TRUE)&gt;0,"",IF(SUM(--(($AZ$9:$BD$9="FREE")+(COUNTIF($J$3:$J9,$AZ$9:$BD$9)&gt;0)&gt;0))=5,TRUE,""))</f>
        <v/>
      </c>
      <c r="U9" s="20" t="str" cm="1">
        <f t="array" ref="U9">IF(COUNTIF($M$3:$X8,TRUE)&gt;0,"",IF(SUM(--(($AZ$10:$BD$10="FREE")+(COUNTIF($J$3:$J9,$AZ$10:$BD$10)&gt;0)&gt;0))=5,TRUE,""))</f>
        <v/>
      </c>
      <c r="V9" s="20" t="str" cm="1">
        <f t="array" ref="V9">IF(COUNTIF($M$3:$X8,TRUE)&gt;0,"",IF(SUM(--(($AZ$11:$BD$11="FREE")+(COUNTIF($J$3:$J9,$AZ$11:$BD$11)&gt;0)&gt;0))=5,TRUE,""))</f>
        <v/>
      </c>
      <c r="W9" t="str" cm="1">
        <f t="array" ref="W9">IF(COUNTIF($M$3:$X8,TRUE)&gt;0,"",IF(SUM(--((CHOOSE({1,2,3,4,5},$AZ$7,$BA$8,$BB$9,$BC$10,$BD$11)="FREE")+(COUNTIF($J$3:$J9,CHOOSE({1,2,3,4,5},$AZ$7,$BA$8,$BB$9,$BC$10,$BD$11))&gt;0)&gt;0))=5,TRUE,""))</f>
        <v/>
      </c>
      <c r="X9" t="str" cm="1">
        <f t="array" ref="X9">IF(COUNTIF($M$3:$X8,TRUE)&gt;0,"",IF(SUM(--((CHOOSE({1,2,3,4,5},$BD$7,$BC$8,$BB$9,$BA$10,$AZ$11)="FREE")+(COUNTIF($J$3:$J9,CHOOSE({1,2,3,4,5},$BD$7,$BC$8,$BB$9,$BA$10,$AZ$11))&gt;0)&gt;0))=5,TRUE,""))</f>
        <v/>
      </c>
      <c r="Y9" s="20" t="str" cm="1">
        <f t="array" ref="Y9">IF(COUNTIF($Y$3:$AJ8,TRUE)&gt;0,"",IF(SUM(--((AZ$21:AZ$25="FREE")+(COUNTIF($J$3:$J9,AZ$21:AZ$25)&gt;0)&gt;0))=5,TRUE,""))</f>
        <v/>
      </c>
      <c r="Z9" s="20" t="str" cm="1">
        <f t="array" ref="Z9">IF(COUNTIF($Y$3:$AJ8,TRUE)&gt;0,"",IF(SUM(--((BA$21:BA$25="FREE")+(COUNTIF($J$3:$J9,BA$21:BA$25)&gt;0)&gt;0))=5,TRUE,""))</f>
        <v/>
      </c>
      <c r="AA9" s="20" t="str" cm="1">
        <f t="array" ref="AA9">IF(COUNTIF($Y$3:$AJ8,TRUE)&gt;0,"",IF(SUM(--((BB$21:BB$25="FREE")+(COUNTIF($J$3:$J9,BB$21:BB$25)&gt;0)&gt;0))=5,TRUE,""))</f>
        <v/>
      </c>
      <c r="AB9" s="20" t="str" cm="1">
        <f t="array" ref="AB9">IF(COUNTIF($Y$3:$AJ8,TRUE)&gt;0,"",IF(SUM(--((BC$21:BC$25="FREE")+(COUNTIF($J$3:$J9,BC$21:BC$25)&gt;0)&gt;0))=5,TRUE,""))</f>
        <v/>
      </c>
      <c r="AC9" s="20" t="str" cm="1">
        <f t="array" ref="AC9">IF(COUNTIF($Y$3:$AJ8,TRUE)&gt;0,"",IF(SUM(--((BD$21:BD$25="FREE")+(COUNTIF($J$3:$J9,BD$21:BD$25)&gt;0)&gt;0))=5,TRUE,""))</f>
        <v/>
      </c>
      <c r="AD9" s="20" t="str" cm="1">
        <f t="array" ref="AD9">IF(COUNTIF($Y$3:$AJ8,TRUE)&gt;0,"",IF(SUM(--(($AZ$21:$BD$21="FREE")+(COUNTIF($J$3:$J9,$AZ$21:$BD$21)&gt;0)&gt;0))=5,TRUE,""))</f>
        <v/>
      </c>
      <c r="AE9" s="20" t="str" cm="1">
        <f t="array" ref="AE9">IF(COUNTIF($Y$3:$AJ8,TRUE)&gt;0,"",IF(SUM(--(($AZ$22:$BD$22="FREE")+(COUNTIF($J$3:$J9,$AZ$22:$BD$22)&gt;0)&gt;0))=5,TRUE,""))</f>
        <v/>
      </c>
      <c r="AF9" s="20" t="str" cm="1">
        <f t="array" ref="AF9">IF(COUNTIF($Y$3:$AJ8,TRUE)&gt;0,"",IF(SUM(--(($AZ$23:$BD$23="FREE")+(COUNTIF($J$3:$J9,$AZ$23:$BD$23)&gt;0)&gt;0))=5,TRUE,""))</f>
        <v/>
      </c>
      <c r="AG9" s="20" t="str" cm="1">
        <f t="array" ref="AG9">IF(COUNTIF($Y$3:$AJ8,TRUE)&gt;0,"",IF(SUM(--(($AZ$24:$BD$24="FREE")+(COUNTIF($J$3:$J9,$AZ$24:$BD$24)&gt;0)&gt;0))=5,TRUE,""))</f>
        <v/>
      </c>
      <c r="AH9" s="20" t="str" cm="1">
        <f t="array" ref="AH9">IF(COUNTIF($Y$3:$AJ8,TRUE)&gt;0,"",IF(SUM(--(($AZ$25:$BD$25="FREE")+(COUNTIF($J$3:$J9,$AZ$25:$BD$25)&gt;0)&gt;0))=5,TRUE,""))</f>
        <v/>
      </c>
      <c r="AI9" t="str" cm="1">
        <f t="array" ref="AI9">IF(COUNTIF($Y$3:$AJ8,TRUE)&gt;0,"",IF(SUM(--((CHOOSE({1,2,3,4,5},$AZ$21,$BA$22,$BB$23,$BC$24,$BD$25)="FREE")+(COUNTIF($J$3:$J9,CHOOSE({1,2,3,4,5},$AZ$21,$BA$22,$BB$23,$BC$24,$BD$25))&gt;0)&gt;0))=5,TRUE,""))</f>
        <v/>
      </c>
      <c r="AJ9" t="str" cm="1">
        <f t="array" ref="AJ9">IF(COUNTIF($Y$3:$AJ8,TRUE)&gt;0,"",IF(SUM(--((CHOOSE({1,2,3,4,5},$BD$21,$BC$22,$BB$23,$BA$24,$AZ$25)="FREE")+(COUNTIF($J$3:$J9,CHOOSE({1,2,3,4,5},$BD$21,$BC$22,$BB$23,$BA$24,$AZ$25))&gt;0)&gt;0))=5,TRUE,""))</f>
        <v/>
      </c>
      <c r="AK9" s="20" t="str" cm="1">
        <f t="array" ref="AK9">IF(COUNTIF($AK$3:$AV8,TRUE)&gt;0,"",IF(SUM(--((AZ$35:AZ$39="FREE")+(COUNTIF($J$3:$J9,AZ$35:AZ$39)&gt;0)&gt;0))=5,TRUE,""))</f>
        <v/>
      </c>
      <c r="AL9" s="20" t="str" cm="1">
        <f t="array" ref="AL9">IF(COUNTIF($AK$3:$AV8,TRUE)&gt;0,"",IF(SUM(--((BA$35:BA$39="FREE")+(COUNTIF($J$3:$J9,BA$35:BA$39)&gt;0)&gt;0))=5,TRUE,""))</f>
        <v/>
      </c>
      <c r="AM9" s="20" t="str" cm="1">
        <f t="array" ref="AM9">IF(COUNTIF($AK$3:$AV8,TRUE)&gt;0,"",IF(SUM(--((BB$35:BB$39="FREE")+(COUNTIF($J$3:$J9,BB$35:BB$39)&gt;0)&gt;0))=5,TRUE,""))</f>
        <v/>
      </c>
      <c r="AN9" s="20" t="str" cm="1">
        <f t="array" ref="AN9">IF(COUNTIF($AK$3:$AV8,TRUE)&gt;0,"",IF(SUM(--((BC$35:BC$39="FREE")+(COUNTIF($J$3:$J9,BC$35:BC$39)&gt;0)&gt;0))=5,TRUE,""))</f>
        <v/>
      </c>
      <c r="AO9" s="20" t="str" cm="1">
        <f t="array" ref="AO9">IF(COUNTIF($AK$3:$AV8,TRUE)&gt;0,"",IF(SUM(--((BD$35:BD$39="FREE")+(COUNTIF($J$3:$J9,BD$35:BD$39)&gt;0)&gt;0))=5,TRUE,""))</f>
        <v/>
      </c>
      <c r="AP9" s="20" t="str" cm="1">
        <f t="array" ref="AP9">IF(COUNTIF($AK$3:$AV8,TRUE)&gt;0,"",IF(SUM(--(($AZ$35:$BD$35="FREE")+(COUNTIF($J$3:$J9,$AZ$35:$BD$35)&gt;0)&gt;0))=5,TRUE,""))</f>
        <v/>
      </c>
      <c r="AQ9" s="20" t="str" cm="1">
        <f t="array" ref="AQ9">IF(COUNTIF($AK$3:$AV8,TRUE)&gt;0,"",IF(SUM(--(($AZ$36:$BD$36="FREE")+(COUNTIF($J$3:$J9,$AZ$36:$BD$36)&gt;0)&gt;0))=5,TRUE,""))</f>
        <v/>
      </c>
      <c r="AR9" s="20" t="str" cm="1">
        <f t="array" ref="AR9">IF(COUNTIF($AK$3:$AV8,TRUE)&gt;0,"",IF(SUM(--(($AZ$37:$BD$37="FREE")+(COUNTIF($J$3:$J9,$AZ$37:$BD$37)&gt;0)&gt;0))=5,TRUE,""))</f>
        <v/>
      </c>
      <c r="AS9" s="20" t="str" cm="1">
        <f t="array" ref="AS9">IF(COUNTIF($AK$3:$AV8,TRUE)&gt;0,"",IF(SUM(--(($AZ$38:$BD$38="FREE")+(COUNTIF($J$3:$J9,$AZ$38:$BD$38)&gt;0)&gt;0))=5,TRUE,""))</f>
        <v/>
      </c>
      <c r="AT9" s="20" t="str" cm="1">
        <f t="array" ref="AT9">IF(COUNTIF($AK$3:$AV8,TRUE)&gt;0,"",IF(SUM(--(($AZ$39:$BD$39="FREE")+(COUNTIF($J$3:$J9,$AZ$39:$BD$39)&gt;0)&gt;0))=5,TRUE,""))</f>
        <v/>
      </c>
      <c r="AU9" t="str" cm="1">
        <f t="array" ref="AU9">IF(COUNTIF($AK$3:$AV8,TRUE)&gt;0,"",IF(SUM(--((CHOOSE({1,2,3,4,5},$AZ$35,$BA$36,$BB$37,$BC$38,$BD$39)="FREE")+(COUNTIF($J$3:$J9,CHOOSE({1,2,3,4,5},$AZ$35,$BA$36,$BB$37,$BC$38,$BD$39))&gt;0)&gt;0))=5,TRUE,""))</f>
        <v/>
      </c>
      <c r="AV9" t="str" cm="1">
        <f t="array" ref="AV9">IF(COUNTIF($AK$3:$AV8,TRUE)&gt;0,"",IF(SUM(--((CHOOSE({1,2,3,4,5},$BD$35,$BC$36,$BB$37,$BA$38,$AZ$39)="FREE")+(COUNTIF($J$3:$J9,CHOOSE({1,2,3,4,5},$BD$35,$BC$36,$BB$37,$BA$38,$AZ$39))&gt;0)&gt;0))=5,TRUE,""))</f>
        <v/>
      </c>
      <c r="AY9" t="s">
        <v>68</v>
      </c>
      <c r="AZ9" s="7" t="s">
        <v>26</v>
      </c>
      <c r="BA9" s="7" t="s">
        <v>14</v>
      </c>
      <c r="BB9" s="8" t="s">
        <v>58</v>
      </c>
      <c r="BC9" s="7" t="s">
        <v>28</v>
      </c>
      <c r="BD9" s="7" t="s">
        <v>43</v>
      </c>
      <c r="BE9" s="16" cm="1">
        <f t="array" ref="BE9">IF(SUM(--((AZ9:BD9="FREE")+(COUNTIF($J$3:$J$52,AZ9:BD9)&gt;0)&gt;0))=5,$BC$4,0)</f>
        <v>0</v>
      </c>
      <c r="BF9" s="22" t="str">
        <f>T1</f>
        <v/>
      </c>
      <c r="BG9" s="10" t="s">
        <v>66</v>
      </c>
      <c r="BH9" s="12" t="s">
        <v>51</v>
      </c>
      <c r="BI9">
        <f t="shared" ref="BI9:BI14" si="7">BE7</f>
        <v>0</v>
      </c>
      <c r="BJ9" t="e">
        <f>_xlfn.IFNA(IF(_xlfn.XLOOKUP($A$1&amp;"-"&amp;A9,#REF!,#REF!)="D","D",""),"")</f>
        <v>#REF!</v>
      </c>
      <c r="BK9" t="str">
        <f>IF(BL9="DP","Duplicate Bonus",IF(BJ9="","",_xlfn.IFNA(_xlfn.XLOOKUP($A$1&amp;"-"&amp;A9,#REF!,#REF!),"")))</f>
        <v>Duplicate Bonus</v>
      </c>
      <c r="BL9" t="str">
        <f t="shared" si="5"/>
        <v>DP</v>
      </c>
      <c r="BM9" t="e">
        <f t="shared" si="6"/>
        <v>#REF!</v>
      </c>
      <c r="BN9" t="e">
        <f>IF(BM9="","","D"&amp;COUNTIF($BM$3:BM9,"D"))</f>
        <v>#REF!</v>
      </c>
    </row>
    <row r="10" spans="1:66" ht="18" customHeight="1" x14ac:dyDescent="0.25">
      <c r="A10">
        <v>8</v>
      </c>
      <c r="B10">
        <f>ScoreHelper!C21</f>
        <v>0</v>
      </c>
      <c r="C10">
        <f t="shared" si="3"/>
        <v>0</v>
      </c>
      <c r="D10">
        <f t="shared" si="4"/>
        <v>8</v>
      </c>
      <c r="E10" t="str">
        <f>IF(C10="","",IF(COUNTIF($C$3:C10,C10)&gt;1,"",C10))</f>
        <v/>
      </c>
      <c r="F10">
        <v>8</v>
      </c>
      <c r="G10" t="str">
        <f t="shared" si="0"/>
        <v/>
      </c>
      <c r="H10" t="str">
        <f>IF(G10="","",COUNTIF($G$3:G10,"?*"))</f>
        <v/>
      </c>
      <c r="I10">
        <v>8</v>
      </c>
      <c r="J10" t="str">
        <f t="shared" si="1"/>
        <v/>
      </c>
      <c r="K10" t="str">
        <f t="shared" si="2"/>
        <v/>
      </c>
      <c r="L10" t="str">
        <f>IF(J10="","",_xlfn.IFNA(_xlfn.XLOOKUP(J10,Bonuses!$A$3:$A$54,Bonuses!$H$3:$H$54),""))</f>
        <v/>
      </c>
      <c r="M10" s="20" t="str" cm="1">
        <f t="array" ref="M10">IF(COUNTIF($M$3:$X9,TRUE)&gt;0,"",IF(SUM(--((AZ$7:AZ$11="FREE")+(COUNTIF($J$3:$J10,AZ$7:AZ$11)&gt;0)&gt;0))=5,TRUE,""))</f>
        <v/>
      </c>
      <c r="N10" s="20" t="str" cm="1">
        <f t="array" ref="N10">IF(COUNTIF($M$3:$X9,TRUE)&gt;0,"",IF(SUM(--((BA$7:BA$11="FREE")+(COUNTIF($J$3:$J10,BA$7:BA$11)&gt;0)&gt;0))=5,TRUE,""))</f>
        <v/>
      </c>
      <c r="O10" s="20" t="str" cm="1">
        <f t="array" ref="O10">IF(COUNTIF($M$3:$X9,TRUE)&gt;0,"",IF(SUM(--((BB$7:BB$11="FREE")+(COUNTIF($J$3:$J10,BB$7:BB$11)&gt;0)&gt;0))=5,TRUE,""))</f>
        <v/>
      </c>
      <c r="P10" s="20" t="str" cm="1">
        <f t="array" ref="P10">IF(COUNTIF($M$3:$X9,TRUE)&gt;0,"",IF(SUM(--((BC$7:BC$11="FREE")+(COUNTIF($J$3:$J10,BC$7:BC$11)&gt;0)&gt;0))=5,TRUE,""))</f>
        <v/>
      </c>
      <c r="Q10" s="20" t="str" cm="1">
        <f t="array" ref="Q10">IF(COUNTIF($M$3:$X9,TRUE)&gt;0,"",IF(SUM(--((BD$7:BD$11="FREE")+(COUNTIF($J$3:$J10,BD$7:BD$11)&gt;0)&gt;0))=5,TRUE,""))</f>
        <v/>
      </c>
      <c r="R10" s="20" t="str" cm="1">
        <f t="array" ref="R10">IF(COUNTIF($M$3:$X9,TRUE)&gt;0,"",IF(SUM(--(($AZ$7:$BD$7="FREE")+(COUNTIF($J$3:$J10,$AZ$7:$BD$7)&gt;0)&gt;0))=5,TRUE,""))</f>
        <v/>
      </c>
      <c r="S10" s="20" t="str" cm="1">
        <f t="array" ref="S10">IF(COUNTIF($M$3:$X9,TRUE)&gt;0,"",IF(SUM(--(($AZ$8:$BD$8="FREE")+(COUNTIF($J$3:$J10,$AZ$8:$BD$8)&gt;0)&gt;0))=5,TRUE,""))</f>
        <v/>
      </c>
      <c r="T10" s="20" t="str" cm="1">
        <f t="array" ref="T10">IF(COUNTIF($M$3:$X9,TRUE)&gt;0,"",IF(SUM(--(($AZ$9:$BD$9="FREE")+(COUNTIF($J$3:$J10,$AZ$9:$BD$9)&gt;0)&gt;0))=5,TRUE,""))</f>
        <v/>
      </c>
      <c r="U10" s="20" t="str" cm="1">
        <f t="array" ref="U10">IF(COUNTIF($M$3:$X9,TRUE)&gt;0,"",IF(SUM(--(($AZ$10:$BD$10="FREE")+(COUNTIF($J$3:$J10,$AZ$10:$BD$10)&gt;0)&gt;0))=5,TRUE,""))</f>
        <v/>
      </c>
      <c r="V10" s="20" t="str" cm="1">
        <f t="array" ref="V10">IF(COUNTIF($M$3:$X9,TRUE)&gt;0,"",IF(SUM(--(($AZ$11:$BD$11="FREE")+(COUNTIF($J$3:$J10,$AZ$11:$BD$11)&gt;0)&gt;0))=5,TRUE,""))</f>
        <v/>
      </c>
      <c r="W10" t="str" cm="1">
        <f t="array" ref="W10">IF(COUNTIF($M$3:$X9,TRUE)&gt;0,"",IF(SUM(--((CHOOSE({1,2,3,4,5},$AZ$7,$BA$8,$BB$9,$BC$10,$BD$11)="FREE")+(COUNTIF($J$3:$J10,CHOOSE({1,2,3,4,5},$AZ$7,$BA$8,$BB$9,$BC$10,$BD$11))&gt;0)&gt;0))=5,TRUE,""))</f>
        <v/>
      </c>
      <c r="X10" t="str" cm="1">
        <f t="array" ref="X10">IF(COUNTIF($M$3:$X9,TRUE)&gt;0,"",IF(SUM(--((CHOOSE({1,2,3,4,5},$BD$7,$BC$8,$BB$9,$BA$10,$AZ$11)="FREE")+(COUNTIF($J$3:$J10,CHOOSE({1,2,3,4,5},$BD$7,$BC$8,$BB$9,$BA$10,$AZ$11))&gt;0)&gt;0))=5,TRUE,""))</f>
        <v/>
      </c>
      <c r="Y10" s="20" t="str" cm="1">
        <f t="array" ref="Y10">IF(COUNTIF($Y$3:$AJ9,TRUE)&gt;0,"",IF(SUM(--((AZ$21:AZ$25="FREE")+(COUNTIF($J$3:$J10,AZ$21:AZ$25)&gt;0)&gt;0))=5,TRUE,""))</f>
        <v/>
      </c>
      <c r="Z10" s="20" t="str" cm="1">
        <f t="array" ref="Z10">IF(COUNTIF($Y$3:$AJ9,TRUE)&gt;0,"",IF(SUM(--((BA$21:BA$25="FREE")+(COUNTIF($J$3:$J10,BA$21:BA$25)&gt;0)&gt;0))=5,TRUE,""))</f>
        <v/>
      </c>
      <c r="AA10" s="20" t="str" cm="1">
        <f t="array" ref="AA10">IF(COUNTIF($Y$3:$AJ9,TRUE)&gt;0,"",IF(SUM(--((BB$21:BB$25="FREE")+(COUNTIF($J$3:$J10,BB$21:BB$25)&gt;0)&gt;0))=5,TRUE,""))</f>
        <v/>
      </c>
      <c r="AB10" s="20" t="str" cm="1">
        <f t="array" ref="AB10">IF(COUNTIF($Y$3:$AJ9,TRUE)&gt;0,"",IF(SUM(--((BC$21:BC$25="FREE")+(COUNTIF($J$3:$J10,BC$21:BC$25)&gt;0)&gt;0))=5,TRUE,""))</f>
        <v/>
      </c>
      <c r="AC10" s="20" t="str" cm="1">
        <f t="array" ref="AC10">IF(COUNTIF($Y$3:$AJ9,TRUE)&gt;0,"",IF(SUM(--((BD$21:BD$25="FREE")+(COUNTIF($J$3:$J10,BD$21:BD$25)&gt;0)&gt;0))=5,TRUE,""))</f>
        <v/>
      </c>
      <c r="AD10" s="20" t="str" cm="1">
        <f t="array" ref="AD10">IF(COUNTIF($Y$3:$AJ9,TRUE)&gt;0,"",IF(SUM(--(($AZ$21:$BD$21="FREE")+(COUNTIF($J$3:$J10,$AZ$21:$BD$21)&gt;0)&gt;0))=5,TRUE,""))</f>
        <v/>
      </c>
      <c r="AE10" s="20" t="str" cm="1">
        <f t="array" ref="AE10">IF(COUNTIF($Y$3:$AJ9,TRUE)&gt;0,"",IF(SUM(--(($AZ$22:$BD$22="FREE")+(COUNTIF($J$3:$J10,$AZ$22:$BD$22)&gt;0)&gt;0))=5,TRUE,""))</f>
        <v/>
      </c>
      <c r="AF10" s="20" t="str" cm="1">
        <f t="array" ref="AF10">IF(COUNTIF($Y$3:$AJ9,TRUE)&gt;0,"",IF(SUM(--(($AZ$23:$BD$23="FREE")+(COUNTIF($J$3:$J10,$AZ$23:$BD$23)&gt;0)&gt;0))=5,TRUE,""))</f>
        <v/>
      </c>
      <c r="AG10" s="20" t="str" cm="1">
        <f t="array" ref="AG10">IF(COUNTIF($Y$3:$AJ9,TRUE)&gt;0,"",IF(SUM(--(($AZ$24:$BD$24="FREE")+(COUNTIF($J$3:$J10,$AZ$24:$BD$24)&gt;0)&gt;0))=5,TRUE,""))</f>
        <v/>
      </c>
      <c r="AH10" s="20" t="str" cm="1">
        <f t="array" ref="AH10">IF(COUNTIF($Y$3:$AJ9,TRUE)&gt;0,"",IF(SUM(--(($AZ$25:$BD$25="FREE")+(COUNTIF($J$3:$J10,$AZ$25:$BD$25)&gt;0)&gt;0))=5,TRUE,""))</f>
        <v/>
      </c>
      <c r="AI10" t="str" cm="1">
        <f t="array" ref="AI10">IF(COUNTIF($Y$3:$AJ9,TRUE)&gt;0,"",IF(SUM(--((CHOOSE({1,2,3,4,5},$AZ$21,$BA$22,$BB$23,$BC$24,$BD$25)="FREE")+(COUNTIF($J$3:$J10,CHOOSE({1,2,3,4,5},$AZ$21,$BA$22,$BB$23,$BC$24,$BD$25))&gt;0)&gt;0))=5,TRUE,""))</f>
        <v/>
      </c>
      <c r="AJ10" t="str" cm="1">
        <f t="array" ref="AJ10">IF(COUNTIF($Y$3:$AJ9,TRUE)&gt;0,"",IF(SUM(--((CHOOSE({1,2,3,4,5},$BD$21,$BC$22,$BB$23,$BA$24,$AZ$25)="FREE")+(COUNTIF($J$3:$J10,CHOOSE({1,2,3,4,5},$BD$21,$BC$22,$BB$23,$BA$24,$AZ$25))&gt;0)&gt;0))=5,TRUE,""))</f>
        <v/>
      </c>
      <c r="AK10" s="20" t="str" cm="1">
        <f t="array" ref="AK10">IF(COUNTIF($AK$3:$AV9,TRUE)&gt;0,"",IF(SUM(--((AZ$35:AZ$39="FREE")+(COUNTIF($J$3:$J10,AZ$35:AZ$39)&gt;0)&gt;0))=5,TRUE,""))</f>
        <v/>
      </c>
      <c r="AL10" s="20" t="str" cm="1">
        <f t="array" ref="AL10">IF(COUNTIF($AK$3:$AV9,TRUE)&gt;0,"",IF(SUM(--((BA$35:BA$39="FREE")+(COUNTIF($J$3:$J10,BA$35:BA$39)&gt;0)&gt;0))=5,TRUE,""))</f>
        <v/>
      </c>
      <c r="AM10" s="20" t="str" cm="1">
        <f t="array" ref="AM10">IF(COUNTIF($AK$3:$AV9,TRUE)&gt;0,"",IF(SUM(--((BB$35:BB$39="FREE")+(COUNTIF($J$3:$J10,BB$35:BB$39)&gt;0)&gt;0))=5,TRUE,""))</f>
        <v/>
      </c>
      <c r="AN10" s="20" t="str" cm="1">
        <f t="array" ref="AN10">IF(COUNTIF($AK$3:$AV9,TRUE)&gt;0,"",IF(SUM(--((BC$35:BC$39="FREE")+(COUNTIF($J$3:$J10,BC$35:BC$39)&gt;0)&gt;0))=5,TRUE,""))</f>
        <v/>
      </c>
      <c r="AO10" s="20" t="str" cm="1">
        <f t="array" ref="AO10">IF(COUNTIF($AK$3:$AV9,TRUE)&gt;0,"",IF(SUM(--((BD$35:BD$39="FREE")+(COUNTIF($J$3:$J10,BD$35:BD$39)&gt;0)&gt;0))=5,TRUE,""))</f>
        <v/>
      </c>
      <c r="AP10" s="20" t="str" cm="1">
        <f t="array" ref="AP10">IF(COUNTIF($AK$3:$AV9,TRUE)&gt;0,"",IF(SUM(--(($AZ$35:$BD$35="FREE")+(COUNTIF($J$3:$J10,$AZ$35:$BD$35)&gt;0)&gt;0))=5,TRUE,""))</f>
        <v/>
      </c>
      <c r="AQ10" s="20" t="str" cm="1">
        <f t="array" ref="AQ10">IF(COUNTIF($AK$3:$AV9,TRUE)&gt;0,"",IF(SUM(--(($AZ$36:$BD$36="FREE")+(COUNTIF($J$3:$J10,$AZ$36:$BD$36)&gt;0)&gt;0))=5,TRUE,""))</f>
        <v/>
      </c>
      <c r="AR10" s="20" t="str" cm="1">
        <f t="array" ref="AR10">IF(COUNTIF($AK$3:$AV9,TRUE)&gt;0,"",IF(SUM(--(($AZ$37:$BD$37="FREE")+(COUNTIF($J$3:$J10,$AZ$37:$BD$37)&gt;0)&gt;0))=5,TRUE,""))</f>
        <v/>
      </c>
      <c r="AS10" s="20" t="str" cm="1">
        <f t="array" ref="AS10">IF(COUNTIF($AK$3:$AV9,TRUE)&gt;0,"",IF(SUM(--(($AZ$38:$BD$38="FREE")+(COUNTIF($J$3:$J10,$AZ$38:$BD$38)&gt;0)&gt;0))=5,TRUE,""))</f>
        <v/>
      </c>
      <c r="AT10" s="20" t="str" cm="1">
        <f t="array" ref="AT10">IF(COUNTIF($AK$3:$AV9,TRUE)&gt;0,"",IF(SUM(--(($AZ$39:$BD$39="FREE")+(COUNTIF($J$3:$J10,$AZ$39:$BD$39)&gt;0)&gt;0))=5,TRUE,""))</f>
        <v/>
      </c>
      <c r="AU10" t="str" cm="1">
        <f t="array" ref="AU10">IF(COUNTIF($AK$3:$AV9,TRUE)&gt;0,"",IF(SUM(--((CHOOSE({1,2,3,4,5},$AZ$35,$BA$36,$BB$37,$BC$38,$BD$39)="FREE")+(COUNTIF($J$3:$J10,CHOOSE({1,2,3,4,5},$AZ$35,$BA$36,$BB$37,$BC$38,$BD$39))&gt;0)&gt;0))=5,TRUE,""))</f>
        <v/>
      </c>
      <c r="AV10" t="str" cm="1">
        <f t="array" ref="AV10">IF(COUNTIF($AK$3:$AV9,TRUE)&gt;0,"",IF(SUM(--((CHOOSE({1,2,3,4,5},$BD$35,$BC$36,$BB$37,$BA$38,$AZ$39)="FREE")+(COUNTIF($J$3:$J10,CHOOSE({1,2,3,4,5},$BD$35,$BC$36,$BB$37,$BA$38,$AZ$39))&gt;0)&gt;0))=5,TRUE,""))</f>
        <v/>
      </c>
      <c r="AY10" t="s">
        <v>69</v>
      </c>
      <c r="AZ10" s="7" t="s">
        <v>0</v>
      </c>
      <c r="BA10" s="7" t="s">
        <v>3</v>
      </c>
      <c r="BB10" s="7" t="s">
        <v>42</v>
      </c>
      <c r="BC10" s="7" t="s">
        <v>4</v>
      </c>
      <c r="BD10" s="7" t="s">
        <v>5</v>
      </c>
      <c r="BE10" s="16" cm="1">
        <f t="array" ref="BE10">IF(SUM(--((AZ10:BD10="FREE")+(COUNTIF($J$3:$J$52,AZ10:BD10)&gt;0)&gt;0))=5,$BC$4,0)</f>
        <v>0</v>
      </c>
      <c r="BF10" s="22" t="str">
        <f>U1</f>
        <v/>
      </c>
      <c r="BG10" s="10" t="s">
        <v>67</v>
      </c>
      <c r="BH10" s="12" t="s">
        <v>51</v>
      </c>
      <c r="BI10">
        <f t="shared" si="7"/>
        <v>0</v>
      </c>
      <c r="BJ10" t="e">
        <f>_xlfn.IFNA(IF(_xlfn.XLOOKUP($A$1&amp;"-"&amp;A10,#REF!,#REF!)="D","D",""),"")</f>
        <v>#REF!</v>
      </c>
      <c r="BK10" t="str">
        <f>IF(BL10="DP","Duplicate Bonus",IF(BJ10="","",_xlfn.IFNA(_xlfn.XLOOKUP($A$1&amp;"-"&amp;A10,#REF!,#REF!),"")))</f>
        <v>Duplicate Bonus</v>
      </c>
      <c r="BL10" t="str">
        <f t="shared" si="5"/>
        <v>DP</v>
      </c>
      <c r="BM10" t="e">
        <f t="shared" si="6"/>
        <v>#REF!</v>
      </c>
      <c r="BN10" t="e">
        <f>IF(BM10="","","D"&amp;COUNTIF($BM$3:BM10,"D"))</f>
        <v>#REF!</v>
      </c>
    </row>
    <row r="11" spans="1:66" ht="18" customHeight="1" x14ac:dyDescent="0.25">
      <c r="A11">
        <v>9</v>
      </c>
      <c r="B11">
        <f>ScoreHelper!C22</f>
        <v>0</v>
      </c>
      <c r="C11">
        <f t="shared" si="3"/>
        <v>0</v>
      </c>
      <c r="D11">
        <f t="shared" si="4"/>
        <v>9</v>
      </c>
      <c r="E11" t="str">
        <f>IF(C11="","",IF(COUNTIF($C$3:C11,C11)&gt;1,"",C11))</f>
        <v/>
      </c>
      <c r="F11">
        <v>9</v>
      </c>
      <c r="G11" t="str">
        <f t="shared" si="0"/>
        <v/>
      </c>
      <c r="H11" t="str">
        <f>IF(G11="","",COUNTIF($G$3:G11,"?*"))</f>
        <v/>
      </c>
      <c r="I11">
        <v>9</v>
      </c>
      <c r="J11" t="str">
        <f t="shared" si="1"/>
        <v/>
      </c>
      <c r="K11" t="str">
        <f t="shared" si="2"/>
        <v/>
      </c>
      <c r="L11" t="str">
        <f>IF(J11="","",_xlfn.IFNA(_xlfn.XLOOKUP(J11,Bonuses!$A$3:$A$54,Bonuses!$H$3:$H$54),""))</f>
        <v/>
      </c>
      <c r="M11" s="20" t="str" cm="1">
        <f t="array" ref="M11">IF(COUNTIF($M$3:$X10,TRUE)&gt;0,"",IF(SUM(--((AZ$7:AZ$11="FREE")+(COUNTIF($J$3:$J11,AZ$7:AZ$11)&gt;0)&gt;0))=5,TRUE,""))</f>
        <v/>
      </c>
      <c r="N11" s="20" t="str" cm="1">
        <f t="array" ref="N11">IF(COUNTIF($M$3:$X10,TRUE)&gt;0,"",IF(SUM(--((BA$7:BA$11="FREE")+(COUNTIF($J$3:$J11,BA$7:BA$11)&gt;0)&gt;0))=5,TRUE,""))</f>
        <v/>
      </c>
      <c r="O11" s="20" t="str" cm="1">
        <f t="array" ref="O11">IF(COUNTIF($M$3:$X10,TRUE)&gt;0,"",IF(SUM(--((BB$7:BB$11="FREE")+(COUNTIF($J$3:$J11,BB$7:BB$11)&gt;0)&gt;0))=5,TRUE,""))</f>
        <v/>
      </c>
      <c r="P11" s="20" t="str" cm="1">
        <f t="array" ref="P11">IF(COUNTIF($M$3:$X10,TRUE)&gt;0,"",IF(SUM(--((BC$7:BC$11="FREE")+(COUNTIF($J$3:$J11,BC$7:BC$11)&gt;0)&gt;0))=5,TRUE,""))</f>
        <v/>
      </c>
      <c r="Q11" s="20" t="str" cm="1">
        <f t="array" ref="Q11">IF(COUNTIF($M$3:$X10,TRUE)&gt;0,"",IF(SUM(--((BD$7:BD$11="FREE")+(COUNTIF($J$3:$J11,BD$7:BD$11)&gt;0)&gt;0))=5,TRUE,""))</f>
        <v/>
      </c>
      <c r="R11" s="20" t="str" cm="1">
        <f t="array" ref="R11">IF(COUNTIF($M$3:$X10,TRUE)&gt;0,"",IF(SUM(--(($AZ$7:$BD$7="FREE")+(COUNTIF($J$3:$J11,$AZ$7:$BD$7)&gt;0)&gt;0))=5,TRUE,""))</f>
        <v/>
      </c>
      <c r="S11" s="20" t="str" cm="1">
        <f t="array" ref="S11">IF(COUNTIF($M$3:$X10,TRUE)&gt;0,"",IF(SUM(--(($AZ$8:$BD$8="FREE")+(COUNTIF($J$3:$J11,$AZ$8:$BD$8)&gt;0)&gt;0))=5,TRUE,""))</f>
        <v/>
      </c>
      <c r="T11" s="20" t="str" cm="1">
        <f t="array" ref="T11">IF(COUNTIF($M$3:$X10,TRUE)&gt;0,"",IF(SUM(--(($AZ$9:$BD$9="FREE")+(COUNTIF($J$3:$J11,$AZ$9:$BD$9)&gt;0)&gt;0))=5,TRUE,""))</f>
        <v/>
      </c>
      <c r="U11" s="20" t="str" cm="1">
        <f t="array" ref="U11">IF(COUNTIF($M$3:$X10,TRUE)&gt;0,"",IF(SUM(--(($AZ$10:$BD$10="FREE")+(COUNTIF($J$3:$J11,$AZ$10:$BD$10)&gt;0)&gt;0))=5,TRUE,""))</f>
        <v/>
      </c>
      <c r="V11" s="20" t="str" cm="1">
        <f t="array" ref="V11">IF(COUNTIF($M$3:$X10,TRUE)&gt;0,"",IF(SUM(--(($AZ$11:$BD$11="FREE")+(COUNTIF($J$3:$J11,$AZ$11:$BD$11)&gt;0)&gt;0))=5,TRUE,""))</f>
        <v/>
      </c>
      <c r="W11" t="str" cm="1">
        <f t="array" ref="W11">IF(COUNTIF($M$3:$X10,TRUE)&gt;0,"",IF(SUM(--((CHOOSE({1,2,3,4,5},$AZ$7,$BA$8,$BB$9,$BC$10,$BD$11)="FREE")+(COUNTIF($J$3:$J11,CHOOSE({1,2,3,4,5},$AZ$7,$BA$8,$BB$9,$BC$10,$BD$11))&gt;0)&gt;0))=5,TRUE,""))</f>
        <v/>
      </c>
      <c r="X11" t="str" cm="1">
        <f t="array" ref="X11">IF(COUNTIF($M$3:$X10,TRUE)&gt;0,"",IF(SUM(--((CHOOSE({1,2,3,4,5},$BD$7,$BC$8,$BB$9,$BA$10,$AZ$11)="FREE")+(COUNTIF($J$3:$J11,CHOOSE({1,2,3,4,5},$BD$7,$BC$8,$BB$9,$BA$10,$AZ$11))&gt;0)&gt;0))=5,TRUE,""))</f>
        <v/>
      </c>
      <c r="Y11" s="20" t="str" cm="1">
        <f t="array" ref="Y11">IF(COUNTIF($Y$3:$AJ10,TRUE)&gt;0,"",IF(SUM(--((AZ$21:AZ$25="FREE")+(COUNTIF($J$3:$J11,AZ$21:AZ$25)&gt;0)&gt;0))=5,TRUE,""))</f>
        <v/>
      </c>
      <c r="Z11" s="20" t="str" cm="1">
        <f t="array" ref="Z11">IF(COUNTIF($Y$3:$AJ10,TRUE)&gt;0,"",IF(SUM(--((BA$21:BA$25="FREE")+(COUNTIF($J$3:$J11,BA$21:BA$25)&gt;0)&gt;0))=5,TRUE,""))</f>
        <v/>
      </c>
      <c r="AA11" s="20" t="str" cm="1">
        <f t="array" ref="AA11">IF(COUNTIF($Y$3:$AJ10,TRUE)&gt;0,"",IF(SUM(--((BB$21:BB$25="FREE")+(COUNTIF($J$3:$J11,BB$21:BB$25)&gt;0)&gt;0))=5,TRUE,""))</f>
        <v/>
      </c>
      <c r="AB11" s="20" t="str" cm="1">
        <f t="array" ref="AB11">IF(COUNTIF($Y$3:$AJ10,TRUE)&gt;0,"",IF(SUM(--((BC$21:BC$25="FREE")+(COUNTIF($J$3:$J11,BC$21:BC$25)&gt;0)&gt;0))=5,TRUE,""))</f>
        <v/>
      </c>
      <c r="AC11" s="20" t="str" cm="1">
        <f t="array" ref="AC11">IF(COUNTIF($Y$3:$AJ10,TRUE)&gt;0,"",IF(SUM(--((BD$21:BD$25="FREE")+(COUNTIF($J$3:$J11,BD$21:BD$25)&gt;0)&gt;0))=5,TRUE,""))</f>
        <v/>
      </c>
      <c r="AD11" s="20" t="str" cm="1">
        <f t="array" ref="AD11">IF(COUNTIF($Y$3:$AJ10,TRUE)&gt;0,"",IF(SUM(--(($AZ$21:$BD$21="FREE")+(COUNTIF($J$3:$J11,$AZ$21:$BD$21)&gt;0)&gt;0))=5,TRUE,""))</f>
        <v/>
      </c>
      <c r="AE11" s="20" t="str" cm="1">
        <f t="array" ref="AE11">IF(COUNTIF($Y$3:$AJ10,TRUE)&gt;0,"",IF(SUM(--(($AZ$22:$BD$22="FREE")+(COUNTIF($J$3:$J11,$AZ$22:$BD$22)&gt;0)&gt;0))=5,TRUE,""))</f>
        <v/>
      </c>
      <c r="AF11" s="20" t="str" cm="1">
        <f t="array" ref="AF11">IF(COUNTIF($Y$3:$AJ10,TRUE)&gt;0,"",IF(SUM(--(($AZ$23:$BD$23="FREE")+(COUNTIF($J$3:$J11,$AZ$23:$BD$23)&gt;0)&gt;0))=5,TRUE,""))</f>
        <v/>
      </c>
      <c r="AG11" s="20" t="str" cm="1">
        <f t="array" ref="AG11">IF(COUNTIF($Y$3:$AJ10,TRUE)&gt;0,"",IF(SUM(--(($AZ$24:$BD$24="FREE")+(COUNTIF($J$3:$J11,$AZ$24:$BD$24)&gt;0)&gt;0))=5,TRUE,""))</f>
        <v/>
      </c>
      <c r="AH11" s="20" t="str" cm="1">
        <f t="array" ref="AH11">IF(COUNTIF($Y$3:$AJ10,TRUE)&gt;0,"",IF(SUM(--(($AZ$25:$BD$25="FREE")+(COUNTIF($J$3:$J11,$AZ$25:$BD$25)&gt;0)&gt;0))=5,TRUE,""))</f>
        <v/>
      </c>
      <c r="AI11" t="str" cm="1">
        <f t="array" ref="AI11">IF(COUNTIF($Y$3:$AJ10,TRUE)&gt;0,"",IF(SUM(--((CHOOSE({1,2,3,4,5},$AZ$21,$BA$22,$BB$23,$BC$24,$BD$25)="FREE")+(COUNTIF($J$3:$J11,CHOOSE({1,2,3,4,5},$AZ$21,$BA$22,$BB$23,$BC$24,$BD$25))&gt;0)&gt;0))=5,TRUE,""))</f>
        <v/>
      </c>
      <c r="AJ11" t="str" cm="1">
        <f t="array" ref="AJ11">IF(COUNTIF($Y$3:$AJ10,TRUE)&gt;0,"",IF(SUM(--((CHOOSE({1,2,3,4,5},$BD$21,$BC$22,$BB$23,$BA$24,$AZ$25)="FREE")+(COUNTIF($J$3:$J11,CHOOSE({1,2,3,4,5},$BD$21,$BC$22,$BB$23,$BA$24,$AZ$25))&gt;0)&gt;0))=5,TRUE,""))</f>
        <v/>
      </c>
      <c r="AK11" s="20" t="str" cm="1">
        <f t="array" ref="AK11">IF(COUNTIF($AK$3:$AV10,TRUE)&gt;0,"",IF(SUM(--((AZ$35:AZ$39="FREE")+(COUNTIF($J$3:$J11,AZ$35:AZ$39)&gt;0)&gt;0))=5,TRUE,""))</f>
        <v/>
      </c>
      <c r="AL11" s="20" t="str" cm="1">
        <f t="array" ref="AL11">IF(COUNTIF($AK$3:$AV10,TRUE)&gt;0,"",IF(SUM(--((BA$35:BA$39="FREE")+(COUNTIF($J$3:$J11,BA$35:BA$39)&gt;0)&gt;0))=5,TRUE,""))</f>
        <v/>
      </c>
      <c r="AM11" s="20" t="str" cm="1">
        <f t="array" ref="AM11">IF(COUNTIF($AK$3:$AV10,TRUE)&gt;0,"",IF(SUM(--((BB$35:BB$39="FREE")+(COUNTIF($J$3:$J11,BB$35:BB$39)&gt;0)&gt;0))=5,TRUE,""))</f>
        <v/>
      </c>
      <c r="AN11" s="20" t="str" cm="1">
        <f t="array" ref="AN11">IF(COUNTIF($AK$3:$AV10,TRUE)&gt;0,"",IF(SUM(--((BC$35:BC$39="FREE")+(COUNTIF($J$3:$J11,BC$35:BC$39)&gt;0)&gt;0))=5,TRUE,""))</f>
        <v/>
      </c>
      <c r="AO11" s="20" t="str" cm="1">
        <f t="array" ref="AO11">IF(COUNTIF($AK$3:$AV10,TRUE)&gt;0,"",IF(SUM(--((BD$35:BD$39="FREE")+(COUNTIF($J$3:$J11,BD$35:BD$39)&gt;0)&gt;0))=5,TRUE,""))</f>
        <v/>
      </c>
      <c r="AP11" s="20" t="str" cm="1">
        <f t="array" ref="AP11">IF(COUNTIF($AK$3:$AV10,TRUE)&gt;0,"",IF(SUM(--(($AZ$35:$BD$35="FREE")+(COUNTIF($J$3:$J11,$AZ$35:$BD$35)&gt;0)&gt;0))=5,TRUE,""))</f>
        <v/>
      </c>
      <c r="AQ11" s="20" t="str" cm="1">
        <f t="array" ref="AQ11">IF(COUNTIF($AK$3:$AV10,TRUE)&gt;0,"",IF(SUM(--(($AZ$36:$BD$36="FREE")+(COUNTIF($J$3:$J11,$AZ$36:$BD$36)&gt;0)&gt;0))=5,TRUE,""))</f>
        <v/>
      </c>
      <c r="AR11" s="20" t="str" cm="1">
        <f t="array" ref="AR11">IF(COUNTIF($AK$3:$AV10,TRUE)&gt;0,"",IF(SUM(--(($AZ$37:$BD$37="FREE")+(COUNTIF($J$3:$J11,$AZ$37:$BD$37)&gt;0)&gt;0))=5,TRUE,""))</f>
        <v/>
      </c>
      <c r="AS11" s="20" t="str" cm="1">
        <f t="array" ref="AS11">IF(COUNTIF($AK$3:$AV10,TRUE)&gt;0,"",IF(SUM(--(($AZ$38:$BD$38="FREE")+(COUNTIF($J$3:$J11,$AZ$38:$BD$38)&gt;0)&gt;0))=5,TRUE,""))</f>
        <v/>
      </c>
      <c r="AT11" s="20" t="str" cm="1">
        <f t="array" ref="AT11">IF(COUNTIF($AK$3:$AV10,TRUE)&gt;0,"",IF(SUM(--(($AZ$39:$BD$39="FREE")+(COUNTIF($J$3:$J11,$AZ$39:$BD$39)&gt;0)&gt;0))=5,TRUE,""))</f>
        <v/>
      </c>
      <c r="AU11" t="str" cm="1">
        <f t="array" ref="AU11">IF(COUNTIF($AK$3:$AV10,TRUE)&gt;0,"",IF(SUM(--((CHOOSE({1,2,3,4,5},$AZ$35,$BA$36,$BB$37,$BC$38,$BD$39)="FREE")+(COUNTIF($J$3:$J11,CHOOSE({1,2,3,4,5},$AZ$35,$BA$36,$BB$37,$BC$38,$BD$39))&gt;0)&gt;0))=5,TRUE,""))</f>
        <v/>
      </c>
      <c r="AV11" t="str" cm="1">
        <f t="array" ref="AV11">IF(COUNTIF($AK$3:$AV10,TRUE)&gt;0,"",IF(SUM(--((CHOOSE({1,2,3,4,5},$BD$35,$BC$36,$BB$37,$BA$38,$AZ$39)="FREE")+(COUNTIF($J$3:$J11,CHOOSE({1,2,3,4,5},$BD$35,$BC$36,$BB$37,$BA$38,$AZ$39))&gt;0)&gt;0))=5,TRUE,""))</f>
        <v/>
      </c>
      <c r="AY11" t="s">
        <v>70</v>
      </c>
      <c r="AZ11" s="7" t="s">
        <v>15</v>
      </c>
      <c r="BA11" s="7" t="s">
        <v>16</v>
      </c>
      <c r="BB11" s="7" t="s">
        <v>23</v>
      </c>
      <c r="BC11" s="7" t="s">
        <v>41</v>
      </c>
      <c r="BD11" s="7" t="s">
        <v>17</v>
      </c>
      <c r="BE11" s="16" cm="1">
        <f t="array" ref="BE11">IF(SUM(--((AZ11:BD11="FREE")+(COUNTIF($J$3:$J$52,AZ11:BD11)&gt;0)&gt;0))=5,$BC$4,0)</f>
        <v>0</v>
      </c>
      <c r="BF11" s="22" t="str">
        <f>V1</f>
        <v/>
      </c>
      <c r="BG11" s="10" t="s">
        <v>68</v>
      </c>
      <c r="BH11" s="12" t="s">
        <v>51</v>
      </c>
      <c r="BI11">
        <f t="shared" si="7"/>
        <v>0</v>
      </c>
      <c r="BJ11" t="e">
        <f>_xlfn.IFNA(IF(_xlfn.XLOOKUP($A$1&amp;"-"&amp;A11,#REF!,#REF!)="D","D",""),"")</f>
        <v>#REF!</v>
      </c>
      <c r="BK11" t="str">
        <f>IF(BL11="DP","Duplicate Bonus",IF(BJ11="","",_xlfn.IFNA(_xlfn.XLOOKUP($A$1&amp;"-"&amp;A11,#REF!,#REF!),"")))</f>
        <v>Duplicate Bonus</v>
      </c>
      <c r="BL11" t="str">
        <f t="shared" si="5"/>
        <v>DP</v>
      </c>
      <c r="BM11" t="e">
        <f t="shared" si="6"/>
        <v>#REF!</v>
      </c>
      <c r="BN11" t="e">
        <f>IF(BM11="","","D"&amp;COUNTIF($BM$3:BM11,"D"))</f>
        <v>#REF!</v>
      </c>
    </row>
    <row r="12" spans="1:66" ht="18" customHeight="1" x14ac:dyDescent="0.25">
      <c r="A12">
        <v>10</v>
      </c>
      <c r="B12">
        <f>ScoreHelper!C23</f>
        <v>0</v>
      </c>
      <c r="C12">
        <f t="shared" si="3"/>
        <v>0</v>
      </c>
      <c r="D12">
        <f t="shared" si="4"/>
        <v>10</v>
      </c>
      <c r="E12" t="str">
        <f>IF(C12="","",IF(COUNTIF($C$3:C12,C12)&gt;1,"",C12))</f>
        <v/>
      </c>
      <c r="F12">
        <v>10</v>
      </c>
      <c r="G12" t="str">
        <f t="shared" si="0"/>
        <v/>
      </c>
      <c r="H12" t="str">
        <f>IF(G12="","",COUNTIF($G$3:G12,"?*"))</f>
        <v/>
      </c>
      <c r="I12">
        <v>10</v>
      </c>
      <c r="J12" t="str">
        <f t="shared" si="1"/>
        <v/>
      </c>
      <c r="K12" t="str">
        <f t="shared" si="2"/>
        <v/>
      </c>
      <c r="L12" t="str">
        <f>IF(J12="","",_xlfn.IFNA(_xlfn.XLOOKUP(J12,Bonuses!$A$3:$A$54,Bonuses!$H$3:$H$54),""))</f>
        <v/>
      </c>
      <c r="M12" s="20" t="str" cm="1">
        <f t="array" ref="M12">IF(COUNTIF($M$3:$X11,TRUE)&gt;0,"",IF(SUM(--((AZ$7:AZ$11="FREE")+(COUNTIF($J$3:$J12,AZ$7:AZ$11)&gt;0)&gt;0))=5,TRUE,""))</f>
        <v/>
      </c>
      <c r="N12" s="20" t="str" cm="1">
        <f t="array" ref="N12">IF(COUNTIF($M$3:$X11,TRUE)&gt;0,"",IF(SUM(--((BA$7:BA$11="FREE")+(COUNTIF($J$3:$J12,BA$7:BA$11)&gt;0)&gt;0))=5,TRUE,""))</f>
        <v/>
      </c>
      <c r="O12" s="20" t="str" cm="1">
        <f t="array" ref="O12">IF(COUNTIF($M$3:$X11,TRUE)&gt;0,"",IF(SUM(--((BB$7:BB$11="FREE")+(COUNTIF($J$3:$J12,BB$7:BB$11)&gt;0)&gt;0))=5,TRUE,""))</f>
        <v/>
      </c>
      <c r="P12" s="20" t="str" cm="1">
        <f t="array" ref="P12">IF(COUNTIF($M$3:$X11,TRUE)&gt;0,"",IF(SUM(--((BC$7:BC$11="FREE")+(COUNTIF($J$3:$J12,BC$7:BC$11)&gt;0)&gt;0))=5,TRUE,""))</f>
        <v/>
      </c>
      <c r="Q12" s="20" t="str" cm="1">
        <f t="array" ref="Q12">IF(COUNTIF($M$3:$X11,TRUE)&gt;0,"",IF(SUM(--((BD$7:BD$11="FREE")+(COUNTIF($J$3:$J12,BD$7:BD$11)&gt;0)&gt;0))=5,TRUE,""))</f>
        <v/>
      </c>
      <c r="R12" s="20" t="str" cm="1">
        <f t="array" ref="R12">IF(COUNTIF($M$3:$X11,TRUE)&gt;0,"",IF(SUM(--(($AZ$7:$BD$7="FREE")+(COUNTIF($J$3:$J12,$AZ$7:$BD$7)&gt;0)&gt;0))=5,TRUE,""))</f>
        <v/>
      </c>
      <c r="S12" s="20" t="str" cm="1">
        <f t="array" ref="S12">IF(COUNTIF($M$3:$X11,TRUE)&gt;0,"",IF(SUM(--(($AZ$8:$BD$8="FREE")+(COUNTIF($J$3:$J12,$AZ$8:$BD$8)&gt;0)&gt;0))=5,TRUE,""))</f>
        <v/>
      </c>
      <c r="T12" s="20" t="str" cm="1">
        <f t="array" ref="T12">IF(COUNTIF($M$3:$X11,TRUE)&gt;0,"",IF(SUM(--(($AZ$9:$BD$9="FREE")+(COUNTIF($J$3:$J12,$AZ$9:$BD$9)&gt;0)&gt;0))=5,TRUE,""))</f>
        <v/>
      </c>
      <c r="U12" s="20" t="str" cm="1">
        <f t="array" ref="U12">IF(COUNTIF($M$3:$X11,TRUE)&gt;0,"",IF(SUM(--(($AZ$10:$BD$10="FREE")+(COUNTIF($J$3:$J12,$AZ$10:$BD$10)&gt;0)&gt;0))=5,TRUE,""))</f>
        <v/>
      </c>
      <c r="V12" s="20" t="str" cm="1">
        <f t="array" ref="V12">IF(COUNTIF($M$3:$X11,TRUE)&gt;0,"",IF(SUM(--(($AZ$11:$BD$11="FREE")+(COUNTIF($J$3:$J12,$AZ$11:$BD$11)&gt;0)&gt;0))=5,TRUE,""))</f>
        <v/>
      </c>
      <c r="W12" t="str" cm="1">
        <f t="array" ref="W12">IF(COUNTIF($M$3:$X11,TRUE)&gt;0,"",IF(SUM(--((CHOOSE({1,2,3,4,5},$AZ$7,$BA$8,$BB$9,$BC$10,$BD$11)="FREE")+(COUNTIF($J$3:$J12,CHOOSE({1,2,3,4,5},$AZ$7,$BA$8,$BB$9,$BC$10,$BD$11))&gt;0)&gt;0))=5,TRUE,""))</f>
        <v/>
      </c>
      <c r="X12" t="str" cm="1">
        <f t="array" ref="X12">IF(COUNTIF($M$3:$X11,TRUE)&gt;0,"",IF(SUM(--((CHOOSE({1,2,3,4,5},$BD$7,$BC$8,$BB$9,$BA$10,$AZ$11)="FREE")+(COUNTIF($J$3:$J12,CHOOSE({1,2,3,4,5},$BD$7,$BC$8,$BB$9,$BA$10,$AZ$11))&gt;0)&gt;0))=5,TRUE,""))</f>
        <v/>
      </c>
      <c r="Y12" s="20" t="str" cm="1">
        <f t="array" ref="Y12">IF(COUNTIF($Y$3:$AJ11,TRUE)&gt;0,"",IF(SUM(--((AZ$21:AZ$25="FREE")+(COUNTIF($J$3:$J12,AZ$21:AZ$25)&gt;0)&gt;0))=5,TRUE,""))</f>
        <v/>
      </c>
      <c r="Z12" s="20" t="str" cm="1">
        <f t="array" ref="Z12">IF(COUNTIF($Y$3:$AJ11,TRUE)&gt;0,"",IF(SUM(--((BA$21:BA$25="FREE")+(COUNTIF($J$3:$J12,BA$21:BA$25)&gt;0)&gt;0))=5,TRUE,""))</f>
        <v/>
      </c>
      <c r="AA12" s="20" t="str" cm="1">
        <f t="array" ref="AA12">IF(COUNTIF($Y$3:$AJ11,TRUE)&gt;0,"",IF(SUM(--((BB$21:BB$25="FREE")+(COUNTIF($J$3:$J12,BB$21:BB$25)&gt;0)&gt;0))=5,TRUE,""))</f>
        <v/>
      </c>
      <c r="AB12" s="20" t="str" cm="1">
        <f t="array" ref="AB12">IF(COUNTIF($Y$3:$AJ11,TRUE)&gt;0,"",IF(SUM(--((BC$21:BC$25="FREE")+(COUNTIF($J$3:$J12,BC$21:BC$25)&gt;0)&gt;0))=5,TRUE,""))</f>
        <v/>
      </c>
      <c r="AC12" s="20" t="str" cm="1">
        <f t="array" ref="AC12">IF(COUNTIF($Y$3:$AJ11,TRUE)&gt;0,"",IF(SUM(--((BD$21:BD$25="FREE")+(COUNTIF($J$3:$J12,BD$21:BD$25)&gt;0)&gt;0))=5,TRUE,""))</f>
        <v/>
      </c>
      <c r="AD12" s="20" t="str" cm="1">
        <f t="array" ref="AD12">IF(COUNTIF($Y$3:$AJ11,TRUE)&gt;0,"",IF(SUM(--(($AZ$21:$BD$21="FREE")+(COUNTIF($J$3:$J12,$AZ$21:$BD$21)&gt;0)&gt;0))=5,TRUE,""))</f>
        <v/>
      </c>
      <c r="AE12" s="20" t="str" cm="1">
        <f t="array" ref="AE12">IF(COUNTIF($Y$3:$AJ11,TRUE)&gt;0,"",IF(SUM(--(($AZ$22:$BD$22="FREE")+(COUNTIF($J$3:$J12,$AZ$22:$BD$22)&gt;0)&gt;0))=5,TRUE,""))</f>
        <v/>
      </c>
      <c r="AF12" s="20" t="str" cm="1">
        <f t="array" ref="AF12">IF(COUNTIF($Y$3:$AJ11,TRUE)&gt;0,"",IF(SUM(--(($AZ$23:$BD$23="FREE")+(COUNTIF($J$3:$J12,$AZ$23:$BD$23)&gt;0)&gt;0))=5,TRUE,""))</f>
        <v/>
      </c>
      <c r="AG12" s="20" t="str" cm="1">
        <f t="array" ref="AG12">IF(COUNTIF($Y$3:$AJ11,TRUE)&gt;0,"",IF(SUM(--(($AZ$24:$BD$24="FREE")+(COUNTIF($J$3:$J12,$AZ$24:$BD$24)&gt;0)&gt;0))=5,TRUE,""))</f>
        <v/>
      </c>
      <c r="AH12" s="20" t="str" cm="1">
        <f t="array" ref="AH12">IF(COUNTIF($Y$3:$AJ11,TRUE)&gt;0,"",IF(SUM(--(($AZ$25:$BD$25="FREE")+(COUNTIF($J$3:$J12,$AZ$25:$BD$25)&gt;0)&gt;0))=5,TRUE,""))</f>
        <v/>
      </c>
      <c r="AI12" t="str" cm="1">
        <f t="array" ref="AI12">IF(COUNTIF($Y$3:$AJ11,TRUE)&gt;0,"",IF(SUM(--((CHOOSE({1,2,3,4,5},$AZ$21,$BA$22,$BB$23,$BC$24,$BD$25)="FREE")+(COUNTIF($J$3:$J12,CHOOSE({1,2,3,4,5},$AZ$21,$BA$22,$BB$23,$BC$24,$BD$25))&gt;0)&gt;0))=5,TRUE,""))</f>
        <v/>
      </c>
      <c r="AJ12" t="str" cm="1">
        <f t="array" ref="AJ12">IF(COUNTIF($Y$3:$AJ11,TRUE)&gt;0,"",IF(SUM(--((CHOOSE({1,2,3,4,5},$BD$21,$BC$22,$BB$23,$BA$24,$AZ$25)="FREE")+(COUNTIF($J$3:$J12,CHOOSE({1,2,3,4,5},$BD$21,$BC$22,$BB$23,$BA$24,$AZ$25))&gt;0)&gt;0))=5,TRUE,""))</f>
        <v/>
      </c>
      <c r="AK12" s="20" t="str" cm="1">
        <f t="array" ref="AK12">IF(COUNTIF($AK$3:$AV11,TRUE)&gt;0,"",IF(SUM(--((AZ$35:AZ$39="FREE")+(COUNTIF($J$3:$J12,AZ$35:AZ$39)&gt;0)&gt;0))=5,TRUE,""))</f>
        <v/>
      </c>
      <c r="AL12" s="20" t="str" cm="1">
        <f t="array" ref="AL12">IF(COUNTIF($AK$3:$AV11,TRUE)&gt;0,"",IF(SUM(--((BA$35:BA$39="FREE")+(COUNTIF($J$3:$J12,BA$35:BA$39)&gt;0)&gt;0))=5,TRUE,""))</f>
        <v/>
      </c>
      <c r="AM12" s="20" t="str" cm="1">
        <f t="array" ref="AM12">IF(COUNTIF($AK$3:$AV11,TRUE)&gt;0,"",IF(SUM(--((BB$35:BB$39="FREE")+(COUNTIF($J$3:$J12,BB$35:BB$39)&gt;0)&gt;0))=5,TRUE,""))</f>
        <v/>
      </c>
      <c r="AN12" s="20" t="str" cm="1">
        <f t="array" ref="AN12">IF(COUNTIF($AK$3:$AV11,TRUE)&gt;0,"",IF(SUM(--((BC$35:BC$39="FREE")+(COUNTIF($J$3:$J12,BC$35:BC$39)&gt;0)&gt;0))=5,TRUE,""))</f>
        <v/>
      </c>
      <c r="AO12" s="20" t="str" cm="1">
        <f t="array" ref="AO12">IF(COUNTIF($AK$3:$AV11,TRUE)&gt;0,"",IF(SUM(--((BD$35:BD$39="FREE")+(COUNTIF($J$3:$J12,BD$35:BD$39)&gt;0)&gt;0))=5,TRUE,""))</f>
        <v/>
      </c>
      <c r="AP12" s="20" t="str" cm="1">
        <f t="array" ref="AP12">IF(COUNTIF($AK$3:$AV11,TRUE)&gt;0,"",IF(SUM(--(($AZ$35:$BD$35="FREE")+(COUNTIF($J$3:$J12,$AZ$35:$BD$35)&gt;0)&gt;0))=5,TRUE,""))</f>
        <v/>
      </c>
      <c r="AQ12" s="20" t="str" cm="1">
        <f t="array" ref="AQ12">IF(COUNTIF($AK$3:$AV11,TRUE)&gt;0,"",IF(SUM(--(($AZ$36:$BD$36="FREE")+(COUNTIF($J$3:$J12,$AZ$36:$BD$36)&gt;0)&gt;0))=5,TRUE,""))</f>
        <v/>
      </c>
      <c r="AR12" s="20" t="str" cm="1">
        <f t="array" ref="AR12">IF(COUNTIF($AK$3:$AV11,TRUE)&gt;0,"",IF(SUM(--(($AZ$37:$BD$37="FREE")+(COUNTIF($J$3:$J12,$AZ$37:$BD$37)&gt;0)&gt;0))=5,TRUE,""))</f>
        <v/>
      </c>
      <c r="AS12" s="20" t="str" cm="1">
        <f t="array" ref="AS12">IF(COUNTIF($AK$3:$AV11,TRUE)&gt;0,"",IF(SUM(--(($AZ$38:$BD$38="FREE")+(COUNTIF($J$3:$J12,$AZ$38:$BD$38)&gt;0)&gt;0))=5,TRUE,""))</f>
        <v/>
      </c>
      <c r="AT12" s="20" t="str" cm="1">
        <f t="array" ref="AT12">IF(COUNTIF($AK$3:$AV11,TRUE)&gt;0,"",IF(SUM(--(($AZ$39:$BD$39="FREE")+(COUNTIF($J$3:$J12,$AZ$39:$BD$39)&gt;0)&gt;0))=5,TRUE,""))</f>
        <v/>
      </c>
      <c r="AU12" t="str" cm="1">
        <f t="array" ref="AU12">IF(COUNTIF($AK$3:$AV11,TRUE)&gt;0,"",IF(SUM(--((CHOOSE({1,2,3,4,5},$AZ$35,$BA$36,$BB$37,$BC$38,$BD$39)="FREE")+(COUNTIF($J$3:$J12,CHOOSE({1,2,3,4,5},$AZ$35,$BA$36,$BB$37,$BC$38,$BD$39))&gt;0)&gt;0))=5,TRUE,""))</f>
        <v/>
      </c>
      <c r="AV12" t="str" cm="1">
        <f t="array" ref="AV12">IF(COUNTIF($AK$3:$AV11,TRUE)&gt;0,"",IF(SUM(--((CHOOSE({1,2,3,4,5},$BD$35,$BC$36,$BB$37,$BA$38,$AZ$39)="FREE")+(COUNTIF($J$3:$J12,CHOOSE({1,2,3,4,5},$BD$35,$BC$36,$BB$37,$BA$38,$AZ$39))&gt;0)&gt;0))=5,TRUE,""))</f>
        <v/>
      </c>
      <c r="AY12" s="16" cm="1">
        <f t="array" ref="AY12">IF(SUM(--((CHOOSE({1,2,3,4,5},BD7,BC8,BB9,BA10,AZ11)="FREE")+(COUNTIF($J$3:$J52,CHOOSE({1,2,3,4,5},BD7,BC8,BB9,BA10,AZ11))&gt;0)&gt;0))=5,$BC$4,0)</f>
        <v>0</v>
      </c>
      <c r="AZ12" s="16" cm="1">
        <f t="array" ref="AZ12">IF(SUM(--((AZ7:AZ11="FREE")+(COUNTIF($J$3:$J$52,AZ7:AZ11)&gt;0)&gt;0))=5,$BC$4,0)</f>
        <v>0</v>
      </c>
      <c r="BA12" s="16" cm="1">
        <f t="array" ref="BA12">IF(SUM(--((BA7:BA11="FREE")+(COUNTIF($J$3:$J$52,BA7:BA11)&gt;0)&gt;0))=5,$BC$4,0)</f>
        <v>0</v>
      </c>
      <c r="BB12" s="16" cm="1">
        <f t="array" ref="BB12">IF(SUM(--((BB7:BB11="FREE")+(COUNTIF($J$3:$J$52,BB7:BB11)&gt;0)&gt;0))=5,$BC$4,0)</f>
        <v>0</v>
      </c>
      <c r="BC12" s="16" cm="1">
        <f t="array" ref="BC12">IF(SUM(--((BC7:BC11="FREE")+(COUNTIF($J$3:$J$52,BC7:BC11)&gt;0)&gt;0))=5,$BC$4,0)</f>
        <v>0</v>
      </c>
      <c r="BD12" s="16" cm="1">
        <f t="array" ref="BD12">IF(SUM(--((BD7:BD11="FREE")+(COUNTIF($J$3:$J$52,BD7:BD11)&gt;0)&gt;0))=5,$BC$4,0)</f>
        <v>0</v>
      </c>
      <c r="BE12" s="16" cm="1">
        <f t="array" ref="BE12">IF(SUM(--((CHOOSE({1,2,3,4,5},AZ7,BA8,BB9,BC10,BD11)="FREE")+(COUNTIF($J$3:$J$52,CHOOSE({1,2,3,4,5},AZ7,BA8,BB9,BC10,BD11))&gt;0)&gt;0))=5,$BC$4,0)</f>
        <v>0</v>
      </c>
      <c r="BF12" s="16" t="str">
        <f>W1</f>
        <v/>
      </c>
      <c r="BG12" s="10" t="s">
        <v>69</v>
      </c>
      <c r="BH12" s="12" t="s">
        <v>51</v>
      </c>
      <c r="BI12">
        <f t="shared" si="7"/>
        <v>0</v>
      </c>
      <c r="BJ12" t="e">
        <f>_xlfn.IFNA(IF(_xlfn.XLOOKUP($A$1&amp;"-"&amp;A12,#REF!,#REF!)="D","D",""),"")</f>
        <v>#REF!</v>
      </c>
      <c r="BK12" t="str">
        <f>IF(BL12="DP","Duplicate Bonus",IF(BJ12="","",_xlfn.IFNA(_xlfn.XLOOKUP($A$1&amp;"-"&amp;A12,#REF!,#REF!),"")))</f>
        <v>Duplicate Bonus</v>
      </c>
      <c r="BL12" t="str">
        <f t="shared" si="5"/>
        <v>DP</v>
      </c>
      <c r="BM12" t="e">
        <f t="shared" si="6"/>
        <v>#REF!</v>
      </c>
      <c r="BN12" t="e">
        <f>IF(BM12="","","D"&amp;COUNTIF($BM$3:BM12,"D"))</f>
        <v>#REF!</v>
      </c>
    </row>
    <row r="13" spans="1:66" ht="18" customHeight="1" x14ac:dyDescent="0.25">
      <c r="A13">
        <v>11</v>
      </c>
      <c r="B13">
        <f>ScoreHelper!C24</f>
        <v>0</v>
      </c>
      <c r="C13">
        <f t="shared" si="3"/>
        <v>0</v>
      </c>
      <c r="D13">
        <f t="shared" si="4"/>
        <v>11</v>
      </c>
      <c r="E13" t="str">
        <f>IF(C13="","",IF(COUNTIF($C$3:C13,C13)&gt;1,"",C13))</f>
        <v/>
      </c>
      <c r="F13">
        <v>11</v>
      </c>
      <c r="G13" t="str">
        <f t="shared" si="0"/>
        <v/>
      </c>
      <c r="H13" t="str">
        <f>IF(G13="","",COUNTIF($G$3:G13,"?*"))</f>
        <v/>
      </c>
      <c r="I13">
        <v>11</v>
      </c>
      <c r="J13" t="str">
        <f t="shared" si="1"/>
        <v/>
      </c>
      <c r="K13" t="str">
        <f t="shared" si="2"/>
        <v/>
      </c>
      <c r="L13" t="str">
        <f>IF(J13="","",_xlfn.IFNA(_xlfn.XLOOKUP(J13,Bonuses!$A$3:$A$54,Bonuses!$H$3:$H$54),""))</f>
        <v/>
      </c>
      <c r="M13" s="20" t="str" cm="1">
        <f t="array" ref="M13">IF(COUNTIF($M$3:$X12,TRUE)&gt;0,"",IF(SUM(--((AZ$7:AZ$11="FREE")+(COUNTIF($J$3:$J13,AZ$7:AZ$11)&gt;0)&gt;0))=5,TRUE,""))</f>
        <v/>
      </c>
      <c r="N13" s="20" t="str" cm="1">
        <f t="array" ref="N13">IF(COUNTIF($M$3:$X12,TRUE)&gt;0,"",IF(SUM(--((BA$7:BA$11="FREE")+(COUNTIF($J$3:$J13,BA$7:BA$11)&gt;0)&gt;0))=5,TRUE,""))</f>
        <v/>
      </c>
      <c r="O13" s="20" t="str" cm="1">
        <f t="array" ref="O13">IF(COUNTIF($M$3:$X12,TRUE)&gt;0,"",IF(SUM(--((BB$7:BB$11="FREE")+(COUNTIF($J$3:$J13,BB$7:BB$11)&gt;0)&gt;0))=5,TRUE,""))</f>
        <v/>
      </c>
      <c r="P13" s="20" t="str" cm="1">
        <f t="array" ref="P13">IF(COUNTIF($M$3:$X12,TRUE)&gt;0,"",IF(SUM(--((BC$7:BC$11="FREE")+(COUNTIF($J$3:$J13,BC$7:BC$11)&gt;0)&gt;0))=5,TRUE,""))</f>
        <v/>
      </c>
      <c r="Q13" s="20" t="str" cm="1">
        <f t="array" ref="Q13">IF(COUNTIF($M$3:$X12,TRUE)&gt;0,"",IF(SUM(--((BD$7:BD$11="FREE")+(COUNTIF($J$3:$J13,BD$7:BD$11)&gt;0)&gt;0))=5,TRUE,""))</f>
        <v/>
      </c>
      <c r="R13" s="20" t="str" cm="1">
        <f t="array" ref="R13">IF(COUNTIF($M$3:$X12,TRUE)&gt;0,"",IF(SUM(--(($AZ$7:$BD$7="FREE")+(COUNTIF($J$3:$J13,$AZ$7:$BD$7)&gt;0)&gt;0))=5,TRUE,""))</f>
        <v/>
      </c>
      <c r="S13" s="20" t="str" cm="1">
        <f t="array" ref="S13">IF(COUNTIF($M$3:$X12,TRUE)&gt;0,"",IF(SUM(--(($AZ$8:$BD$8="FREE")+(COUNTIF($J$3:$J13,$AZ$8:$BD$8)&gt;0)&gt;0))=5,TRUE,""))</f>
        <v/>
      </c>
      <c r="T13" s="20" t="str" cm="1">
        <f t="array" ref="T13">IF(COUNTIF($M$3:$X12,TRUE)&gt;0,"",IF(SUM(--(($AZ$9:$BD$9="FREE")+(COUNTIF($J$3:$J13,$AZ$9:$BD$9)&gt;0)&gt;0))=5,TRUE,""))</f>
        <v/>
      </c>
      <c r="U13" s="20" t="str" cm="1">
        <f t="array" ref="U13">IF(COUNTIF($M$3:$X12,TRUE)&gt;0,"",IF(SUM(--(($AZ$10:$BD$10="FREE")+(COUNTIF($J$3:$J13,$AZ$10:$BD$10)&gt;0)&gt;0))=5,TRUE,""))</f>
        <v/>
      </c>
      <c r="V13" s="20" t="str" cm="1">
        <f t="array" ref="V13">IF(COUNTIF($M$3:$X12,TRUE)&gt;0,"",IF(SUM(--(($AZ$11:$BD$11="FREE")+(COUNTIF($J$3:$J13,$AZ$11:$BD$11)&gt;0)&gt;0))=5,TRUE,""))</f>
        <v/>
      </c>
      <c r="W13" t="str" cm="1">
        <f t="array" ref="W13">IF(COUNTIF($M$3:$X12,TRUE)&gt;0,"",IF(SUM(--((CHOOSE({1,2,3,4,5},$AZ$7,$BA$8,$BB$9,$BC$10,$BD$11)="FREE")+(COUNTIF($J$3:$J13,CHOOSE({1,2,3,4,5},$AZ$7,$BA$8,$BB$9,$BC$10,$BD$11))&gt;0)&gt;0))=5,TRUE,""))</f>
        <v/>
      </c>
      <c r="X13" t="str" cm="1">
        <f t="array" ref="X13">IF(COUNTIF($M$3:$X12,TRUE)&gt;0,"",IF(SUM(--((CHOOSE({1,2,3,4,5},$BD$7,$BC$8,$BB$9,$BA$10,$AZ$11)="FREE")+(COUNTIF($J$3:$J13,CHOOSE({1,2,3,4,5},$BD$7,$BC$8,$BB$9,$BA$10,$AZ$11))&gt;0)&gt;0))=5,TRUE,""))</f>
        <v/>
      </c>
      <c r="Y13" s="20" t="str" cm="1">
        <f t="array" ref="Y13">IF(COUNTIF($Y$3:$AJ12,TRUE)&gt;0,"",IF(SUM(--((AZ$21:AZ$25="FREE")+(COUNTIF($J$3:$J13,AZ$21:AZ$25)&gt;0)&gt;0))=5,TRUE,""))</f>
        <v/>
      </c>
      <c r="Z13" s="20" t="str" cm="1">
        <f t="array" ref="Z13">IF(COUNTIF($Y$3:$AJ12,TRUE)&gt;0,"",IF(SUM(--((BA$21:BA$25="FREE")+(COUNTIF($J$3:$J13,BA$21:BA$25)&gt;0)&gt;0))=5,TRUE,""))</f>
        <v/>
      </c>
      <c r="AA13" s="20" t="str" cm="1">
        <f t="array" ref="AA13">IF(COUNTIF($Y$3:$AJ12,TRUE)&gt;0,"",IF(SUM(--((BB$21:BB$25="FREE")+(COUNTIF($J$3:$J13,BB$21:BB$25)&gt;0)&gt;0))=5,TRUE,""))</f>
        <v/>
      </c>
      <c r="AB13" s="20" t="str" cm="1">
        <f t="array" ref="AB13">IF(COUNTIF($Y$3:$AJ12,TRUE)&gt;0,"",IF(SUM(--((BC$21:BC$25="FREE")+(COUNTIF($J$3:$J13,BC$21:BC$25)&gt;0)&gt;0))=5,TRUE,""))</f>
        <v/>
      </c>
      <c r="AC13" s="20" t="str" cm="1">
        <f t="array" ref="AC13">IF(COUNTIF($Y$3:$AJ12,TRUE)&gt;0,"",IF(SUM(--((BD$21:BD$25="FREE")+(COUNTIF($J$3:$J13,BD$21:BD$25)&gt;0)&gt;0))=5,TRUE,""))</f>
        <v/>
      </c>
      <c r="AD13" s="20" t="str" cm="1">
        <f t="array" ref="AD13">IF(COUNTIF($Y$3:$AJ12,TRUE)&gt;0,"",IF(SUM(--(($AZ$21:$BD$21="FREE")+(COUNTIF($J$3:$J13,$AZ$21:$BD$21)&gt;0)&gt;0))=5,TRUE,""))</f>
        <v/>
      </c>
      <c r="AE13" s="20" t="str" cm="1">
        <f t="array" ref="AE13">IF(COUNTIF($Y$3:$AJ12,TRUE)&gt;0,"",IF(SUM(--(($AZ$22:$BD$22="FREE")+(COUNTIF($J$3:$J13,$AZ$22:$BD$22)&gt;0)&gt;0))=5,TRUE,""))</f>
        <v/>
      </c>
      <c r="AF13" s="20" t="str" cm="1">
        <f t="array" ref="AF13">IF(COUNTIF($Y$3:$AJ12,TRUE)&gt;0,"",IF(SUM(--(($AZ$23:$BD$23="FREE")+(COUNTIF($J$3:$J13,$AZ$23:$BD$23)&gt;0)&gt;0))=5,TRUE,""))</f>
        <v/>
      </c>
      <c r="AG13" s="20" t="str" cm="1">
        <f t="array" ref="AG13">IF(COUNTIF($Y$3:$AJ12,TRUE)&gt;0,"",IF(SUM(--(($AZ$24:$BD$24="FREE")+(COUNTIF($J$3:$J13,$AZ$24:$BD$24)&gt;0)&gt;0))=5,TRUE,""))</f>
        <v/>
      </c>
      <c r="AH13" s="20" t="str" cm="1">
        <f t="array" ref="AH13">IF(COUNTIF($Y$3:$AJ12,TRUE)&gt;0,"",IF(SUM(--(($AZ$25:$BD$25="FREE")+(COUNTIF($J$3:$J13,$AZ$25:$BD$25)&gt;0)&gt;0))=5,TRUE,""))</f>
        <v/>
      </c>
      <c r="AI13" t="str" cm="1">
        <f t="array" ref="AI13">IF(COUNTIF($Y$3:$AJ12,TRUE)&gt;0,"",IF(SUM(--((CHOOSE({1,2,3,4,5},$AZ$21,$BA$22,$BB$23,$BC$24,$BD$25)="FREE")+(COUNTIF($J$3:$J13,CHOOSE({1,2,3,4,5},$AZ$21,$BA$22,$BB$23,$BC$24,$BD$25))&gt;0)&gt;0))=5,TRUE,""))</f>
        <v/>
      </c>
      <c r="AJ13" t="str" cm="1">
        <f t="array" ref="AJ13">IF(COUNTIF($Y$3:$AJ12,TRUE)&gt;0,"",IF(SUM(--((CHOOSE({1,2,3,4,5},$BD$21,$BC$22,$BB$23,$BA$24,$AZ$25)="FREE")+(COUNTIF($J$3:$J13,CHOOSE({1,2,3,4,5},$BD$21,$BC$22,$BB$23,$BA$24,$AZ$25))&gt;0)&gt;0))=5,TRUE,""))</f>
        <v/>
      </c>
      <c r="AK13" s="20" t="str" cm="1">
        <f t="array" ref="AK13">IF(COUNTIF($AK$3:$AV12,TRUE)&gt;0,"",IF(SUM(--((AZ$35:AZ$39="FREE")+(COUNTIF($J$3:$J13,AZ$35:AZ$39)&gt;0)&gt;0))=5,TRUE,""))</f>
        <v/>
      </c>
      <c r="AL13" s="20" t="str" cm="1">
        <f t="array" ref="AL13">IF(COUNTIF($AK$3:$AV12,TRUE)&gt;0,"",IF(SUM(--((BA$35:BA$39="FREE")+(COUNTIF($J$3:$J13,BA$35:BA$39)&gt;0)&gt;0))=5,TRUE,""))</f>
        <v/>
      </c>
      <c r="AM13" s="20" t="str" cm="1">
        <f t="array" ref="AM13">IF(COUNTIF($AK$3:$AV12,TRUE)&gt;0,"",IF(SUM(--((BB$35:BB$39="FREE")+(COUNTIF($J$3:$J13,BB$35:BB$39)&gt;0)&gt;0))=5,TRUE,""))</f>
        <v/>
      </c>
      <c r="AN13" s="20" t="str" cm="1">
        <f t="array" ref="AN13">IF(COUNTIF($AK$3:$AV12,TRUE)&gt;0,"",IF(SUM(--((BC$35:BC$39="FREE")+(COUNTIF($J$3:$J13,BC$35:BC$39)&gt;0)&gt;0))=5,TRUE,""))</f>
        <v/>
      </c>
      <c r="AO13" s="20" t="str" cm="1">
        <f t="array" ref="AO13">IF(COUNTIF($AK$3:$AV12,TRUE)&gt;0,"",IF(SUM(--((BD$35:BD$39="FREE")+(COUNTIF($J$3:$J13,BD$35:BD$39)&gt;0)&gt;0))=5,TRUE,""))</f>
        <v/>
      </c>
      <c r="AP13" s="20" t="str" cm="1">
        <f t="array" ref="AP13">IF(COUNTIF($AK$3:$AV12,TRUE)&gt;0,"",IF(SUM(--(($AZ$35:$BD$35="FREE")+(COUNTIF($J$3:$J13,$AZ$35:$BD$35)&gt;0)&gt;0))=5,TRUE,""))</f>
        <v/>
      </c>
      <c r="AQ13" s="20" t="str" cm="1">
        <f t="array" ref="AQ13">IF(COUNTIF($AK$3:$AV12,TRUE)&gt;0,"",IF(SUM(--(($AZ$36:$BD$36="FREE")+(COUNTIF($J$3:$J13,$AZ$36:$BD$36)&gt;0)&gt;0))=5,TRUE,""))</f>
        <v/>
      </c>
      <c r="AR13" s="20" t="str" cm="1">
        <f t="array" ref="AR13">IF(COUNTIF($AK$3:$AV12,TRUE)&gt;0,"",IF(SUM(--(($AZ$37:$BD$37="FREE")+(COUNTIF($J$3:$J13,$AZ$37:$BD$37)&gt;0)&gt;0))=5,TRUE,""))</f>
        <v/>
      </c>
      <c r="AS13" s="20" t="str" cm="1">
        <f t="array" ref="AS13">IF(COUNTIF($AK$3:$AV12,TRUE)&gt;0,"",IF(SUM(--(($AZ$38:$BD$38="FREE")+(COUNTIF($J$3:$J13,$AZ$38:$BD$38)&gt;0)&gt;0))=5,TRUE,""))</f>
        <v/>
      </c>
      <c r="AT13" s="20" t="str" cm="1">
        <f t="array" ref="AT13">IF(COUNTIF($AK$3:$AV12,TRUE)&gt;0,"",IF(SUM(--(($AZ$39:$BD$39="FREE")+(COUNTIF($J$3:$J13,$AZ$39:$BD$39)&gt;0)&gt;0))=5,TRUE,""))</f>
        <v/>
      </c>
      <c r="AU13" t="str" cm="1">
        <f t="array" ref="AU13">IF(COUNTIF($AK$3:$AV12,TRUE)&gt;0,"",IF(SUM(--((CHOOSE({1,2,3,4,5},$AZ$35,$BA$36,$BB$37,$BC$38,$BD$39)="FREE")+(COUNTIF($J$3:$J13,CHOOSE({1,2,3,4,5},$AZ$35,$BA$36,$BB$37,$BC$38,$BD$39))&gt;0)&gt;0))=5,TRUE,""))</f>
        <v/>
      </c>
      <c r="AV13" t="str" cm="1">
        <f t="array" ref="AV13">IF(COUNTIF($AK$3:$AV12,TRUE)&gt;0,"",IF(SUM(--((CHOOSE({1,2,3,4,5},$BD$35,$BC$36,$BB$37,$BA$38,$AZ$39)="FREE")+(COUNTIF($J$3:$J13,CHOOSE({1,2,3,4,5},$BD$35,$BC$36,$BB$37,$BA$38,$AZ$39))&gt;0)&gt;0))=5,TRUE,""))</f>
        <v/>
      </c>
      <c r="AX13" s="22" t="str">
        <f>X1</f>
        <v/>
      </c>
      <c r="AZ13" s="22" t="str">
        <f>M1</f>
        <v/>
      </c>
      <c r="BA13" s="22" t="str">
        <f>N1</f>
        <v/>
      </c>
      <c r="BB13" s="22" t="str">
        <f>O1</f>
        <v/>
      </c>
      <c r="BC13" s="22" t="str">
        <f>P1</f>
        <v/>
      </c>
      <c r="BD13" s="22" t="str">
        <f>Q1</f>
        <v/>
      </c>
      <c r="BF13" s="22" t="str">
        <f>W1</f>
        <v/>
      </c>
      <c r="BG13" s="10" t="s">
        <v>70</v>
      </c>
      <c r="BH13" s="12" t="s">
        <v>51</v>
      </c>
      <c r="BI13">
        <f t="shared" si="7"/>
        <v>0</v>
      </c>
      <c r="BJ13" t="e">
        <f>_xlfn.IFNA(IF(_xlfn.XLOOKUP($A$1&amp;"-"&amp;A13,#REF!,#REF!)="D","D",""),"")</f>
        <v>#REF!</v>
      </c>
      <c r="BK13" t="str">
        <f>IF(BL13="DP","Duplicate Bonus",IF(BJ13="","",_xlfn.IFNA(_xlfn.XLOOKUP($A$1&amp;"-"&amp;A13,#REF!,#REF!),"")))</f>
        <v>Duplicate Bonus</v>
      </c>
      <c r="BL13" t="str">
        <f t="shared" si="5"/>
        <v>DP</v>
      </c>
      <c r="BM13" t="e">
        <f t="shared" si="6"/>
        <v>#REF!</v>
      </c>
      <c r="BN13" t="e">
        <f>IF(BM13="","","D"&amp;COUNTIF($BM$3:BM13,"D"))</f>
        <v>#REF!</v>
      </c>
    </row>
    <row r="14" spans="1:66" ht="18" customHeight="1" x14ac:dyDescent="0.25">
      <c r="A14">
        <v>12</v>
      </c>
      <c r="B14">
        <f>ScoreHelper!C25</f>
        <v>0</v>
      </c>
      <c r="C14">
        <f t="shared" si="3"/>
        <v>0</v>
      </c>
      <c r="D14">
        <f t="shared" si="4"/>
        <v>12</v>
      </c>
      <c r="E14" t="str">
        <f>IF(C14="","",IF(COUNTIF($C$3:C14,C14)&gt;1,"",C14))</f>
        <v/>
      </c>
      <c r="F14">
        <v>12</v>
      </c>
      <c r="G14" t="str">
        <f t="shared" si="0"/>
        <v/>
      </c>
      <c r="H14" t="str">
        <f>IF(G14="","",COUNTIF($G$3:G14,"?*"))</f>
        <v/>
      </c>
      <c r="I14">
        <v>12</v>
      </c>
      <c r="J14" t="str">
        <f t="shared" si="1"/>
        <v/>
      </c>
      <c r="K14" t="str">
        <f t="shared" si="2"/>
        <v/>
      </c>
      <c r="L14" t="str">
        <f>IF(J14="","",_xlfn.IFNA(_xlfn.XLOOKUP(J14,Bonuses!$A$3:$A$54,Bonuses!$H$3:$H$54),""))</f>
        <v/>
      </c>
      <c r="M14" s="20" t="str" cm="1">
        <f t="array" ref="M14">IF(COUNTIF($M$3:$X13,TRUE)&gt;0,"",IF(SUM(--((AZ$7:AZ$11="FREE")+(COUNTIF($J$3:$J14,AZ$7:AZ$11)&gt;0)&gt;0))=5,TRUE,""))</f>
        <v/>
      </c>
      <c r="N14" s="20" t="str" cm="1">
        <f t="array" ref="N14">IF(COUNTIF($M$3:$X13,TRUE)&gt;0,"",IF(SUM(--((BA$7:BA$11="FREE")+(COUNTIF($J$3:$J14,BA$7:BA$11)&gt;0)&gt;0))=5,TRUE,""))</f>
        <v/>
      </c>
      <c r="O14" s="20" t="str" cm="1">
        <f t="array" ref="O14">IF(COUNTIF($M$3:$X13,TRUE)&gt;0,"",IF(SUM(--((BB$7:BB$11="FREE")+(COUNTIF($J$3:$J14,BB$7:BB$11)&gt;0)&gt;0))=5,TRUE,""))</f>
        <v/>
      </c>
      <c r="P14" s="20" t="str" cm="1">
        <f t="array" ref="P14">IF(COUNTIF($M$3:$X13,TRUE)&gt;0,"",IF(SUM(--((BC$7:BC$11="FREE")+(COUNTIF($J$3:$J14,BC$7:BC$11)&gt;0)&gt;0))=5,TRUE,""))</f>
        <v/>
      </c>
      <c r="Q14" s="20" t="str" cm="1">
        <f t="array" ref="Q14">IF(COUNTIF($M$3:$X13,TRUE)&gt;0,"",IF(SUM(--((BD$7:BD$11="FREE")+(COUNTIF($J$3:$J14,BD$7:BD$11)&gt;0)&gt;0))=5,TRUE,""))</f>
        <v/>
      </c>
      <c r="R14" s="20" t="str" cm="1">
        <f t="array" ref="R14">IF(COUNTIF($M$3:$X13,TRUE)&gt;0,"",IF(SUM(--(($AZ$7:$BD$7="FREE")+(COUNTIF($J$3:$J14,$AZ$7:$BD$7)&gt;0)&gt;0))=5,TRUE,""))</f>
        <v/>
      </c>
      <c r="S14" s="20" t="str" cm="1">
        <f t="array" ref="S14">IF(COUNTIF($M$3:$X13,TRUE)&gt;0,"",IF(SUM(--(($AZ$8:$BD$8="FREE")+(COUNTIF($J$3:$J14,$AZ$8:$BD$8)&gt;0)&gt;0))=5,TRUE,""))</f>
        <v/>
      </c>
      <c r="T14" s="20" t="str" cm="1">
        <f t="array" ref="T14">IF(COUNTIF($M$3:$X13,TRUE)&gt;0,"",IF(SUM(--(($AZ$9:$BD$9="FREE")+(COUNTIF($J$3:$J14,$AZ$9:$BD$9)&gt;0)&gt;0))=5,TRUE,""))</f>
        <v/>
      </c>
      <c r="U14" s="20" t="str" cm="1">
        <f t="array" ref="U14">IF(COUNTIF($M$3:$X13,TRUE)&gt;0,"",IF(SUM(--(($AZ$10:$BD$10="FREE")+(COUNTIF($J$3:$J14,$AZ$10:$BD$10)&gt;0)&gt;0))=5,TRUE,""))</f>
        <v/>
      </c>
      <c r="V14" s="20" t="str" cm="1">
        <f t="array" ref="V14">IF(COUNTIF($M$3:$X13,TRUE)&gt;0,"",IF(SUM(--(($AZ$11:$BD$11="FREE")+(COUNTIF($J$3:$J14,$AZ$11:$BD$11)&gt;0)&gt;0))=5,TRUE,""))</f>
        <v/>
      </c>
      <c r="W14" t="str" cm="1">
        <f t="array" ref="W14">IF(COUNTIF($M$3:$X13,TRUE)&gt;0,"",IF(SUM(--((CHOOSE({1,2,3,4,5},$AZ$7,$BA$8,$BB$9,$BC$10,$BD$11)="FREE")+(COUNTIF($J$3:$J14,CHOOSE({1,2,3,4,5},$AZ$7,$BA$8,$BB$9,$BC$10,$BD$11))&gt;0)&gt;0))=5,TRUE,""))</f>
        <v/>
      </c>
      <c r="X14" t="str" cm="1">
        <f t="array" ref="X14">IF(COUNTIF($M$3:$X13,TRUE)&gt;0,"",IF(SUM(--((CHOOSE({1,2,3,4,5},$BD$7,$BC$8,$BB$9,$BA$10,$AZ$11)="FREE")+(COUNTIF($J$3:$J14,CHOOSE({1,2,3,4,5},$BD$7,$BC$8,$BB$9,$BA$10,$AZ$11))&gt;0)&gt;0))=5,TRUE,""))</f>
        <v/>
      </c>
      <c r="Y14" s="20" t="str" cm="1">
        <f t="array" ref="Y14">IF(COUNTIF($Y$3:$AJ13,TRUE)&gt;0,"",IF(SUM(--((AZ$21:AZ$25="FREE")+(COUNTIF($J$3:$J14,AZ$21:AZ$25)&gt;0)&gt;0))=5,TRUE,""))</f>
        <v/>
      </c>
      <c r="Z14" s="20" t="str" cm="1">
        <f t="array" ref="Z14">IF(COUNTIF($Y$3:$AJ13,TRUE)&gt;0,"",IF(SUM(--((BA$21:BA$25="FREE")+(COUNTIF($J$3:$J14,BA$21:BA$25)&gt;0)&gt;0))=5,TRUE,""))</f>
        <v/>
      </c>
      <c r="AA14" s="20" t="str" cm="1">
        <f t="array" ref="AA14">IF(COUNTIF($Y$3:$AJ13,TRUE)&gt;0,"",IF(SUM(--((BB$21:BB$25="FREE")+(COUNTIF($J$3:$J14,BB$21:BB$25)&gt;0)&gt;0))=5,TRUE,""))</f>
        <v/>
      </c>
      <c r="AB14" s="20" t="str" cm="1">
        <f t="array" ref="AB14">IF(COUNTIF($Y$3:$AJ13,TRUE)&gt;0,"",IF(SUM(--((BC$21:BC$25="FREE")+(COUNTIF($J$3:$J14,BC$21:BC$25)&gt;0)&gt;0))=5,TRUE,""))</f>
        <v/>
      </c>
      <c r="AC14" s="20" t="str" cm="1">
        <f t="array" ref="AC14">IF(COUNTIF($Y$3:$AJ13,TRUE)&gt;0,"",IF(SUM(--((BD$21:BD$25="FREE")+(COUNTIF($J$3:$J14,BD$21:BD$25)&gt;0)&gt;0))=5,TRUE,""))</f>
        <v/>
      </c>
      <c r="AD14" s="20" t="str" cm="1">
        <f t="array" ref="AD14">IF(COUNTIF($Y$3:$AJ13,TRUE)&gt;0,"",IF(SUM(--(($AZ$21:$BD$21="FREE")+(COUNTIF($J$3:$J14,$AZ$21:$BD$21)&gt;0)&gt;0))=5,TRUE,""))</f>
        <v/>
      </c>
      <c r="AE14" s="20" t="str" cm="1">
        <f t="array" ref="AE14">IF(COUNTIF($Y$3:$AJ13,TRUE)&gt;0,"",IF(SUM(--(($AZ$22:$BD$22="FREE")+(COUNTIF($J$3:$J14,$AZ$22:$BD$22)&gt;0)&gt;0))=5,TRUE,""))</f>
        <v/>
      </c>
      <c r="AF14" s="20" t="str" cm="1">
        <f t="array" ref="AF14">IF(COUNTIF($Y$3:$AJ13,TRUE)&gt;0,"",IF(SUM(--(($AZ$23:$BD$23="FREE")+(COUNTIF($J$3:$J14,$AZ$23:$BD$23)&gt;0)&gt;0))=5,TRUE,""))</f>
        <v/>
      </c>
      <c r="AG14" s="20" t="str" cm="1">
        <f t="array" ref="AG14">IF(COUNTIF($Y$3:$AJ13,TRUE)&gt;0,"",IF(SUM(--(($AZ$24:$BD$24="FREE")+(COUNTIF($J$3:$J14,$AZ$24:$BD$24)&gt;0)&gt;0))=5,TRUE,""))</f>
        <v/>
      </c>
      <c r="AH14" s="20" t="str" cm="1">
        <f t="array" ref="AH14">IF(COUNTIF($Y$3:$AJ13,TRUE)&gt;0,"",IF(SUM(--(($AZ$25:$BD$25="FREE")+(COUNTIF($J$3:$J14,$AZ$25:$BD$25)&gt;0)&gt;0))=5,TRUE,""))</f>
        <v/>
      </c>
      <c r="AI14" t="str" cm="1">
        <f t="array" ref="AI14">IF(COUNTIF($Y$3:$AJ13,TRUE)&gt;0,"",IF(SUM(--((CHOOSE({1,2,3,4,5},$AZ$21,$BA$22,$BB$23,$BC$24,$BD$25)="FREE")+(COUNTIF($J$3:$J14,CHOOSE({1,2,3,4,5},$AZ$21,$BA$22,$BB$23,$BC$24,$BD$25))&gt;0)&gt;0))=5,TRUE,""))</f>
        <v/>
      </c>
      <c r="AJ14" t="str" cm="1">
        <f t="array" ref="AJ14">IF(COUNTIF($Y$3:$AJ13,TRUE)&gt;0,"",IF(SUM(--((CHOOSE({1,2,3,4,5},$BD$21,$BC$22,$BB$23,$BA$24,$AZ$25)="FREE")+(COUNTIF($J$3:$J14,CHOOSE({1,2,3,4,5},$BD$21,$BC$22,$BB$23,$BA$24,$AZ$25))&gt;0)&gt;0))=5,TRUE,""))</f>
        <v/>
      </c>
      <c r="AK14" s="20" t="str" cm="1">
        <f t="array" ref="AK14">IF(COUNTIF($AK$3:$AV13,TRUE)&gt;0,"",IF(SUM(--((AZ$35:AZ$39="FREE")+(COUNTIF($J$3:$J14,AZ$35:AZ$39)&gt;0)&gt;0))=5,TRUE,""))</f>
        <v/>
      </c>
      <c r="AL14" s="20" t="str" cm="1">
        <f t="array" ref="AL14">IF(COUNTIF($AK$3:$AV13,TRUE)&gt;0,"",IF(SUM(--((BA$35:BA$39="FREE")+(COUNTIF($J$3:$J14,BA$35:BA$39)&gt;0)&gt;0))=5,TRUE,""))</f>
        <v/>
      </c>
      <c r="AM14" s="20" t="str" cm="1">
        <f t="array" ref="AM14">IF(COUNTIF($AK$3:$AV13,TRUE)&gt;0,"",IF(SUM(--((BB$35:BB$39="FREE")+(COUNTIF($J$3:$J14,BB$35:BB$39)&gt;0)&gt;0))=5,TRUE,""))</f>
        <v/>
      </c>
      <c r="AN14" s="20" t="str" cm="1">
        <f t="array" ref="AN14">IF(COUNTIF($AK$3:$AV13,TRUE)&gt;0,"",IF(SUM(--((BC$35:BC$39="FREE")+(COUNTIF($J$3:$J14,BC$35:BC$39)&gt;0)&gt;0))=5,TRUE,""))</f>
        <v/>
      </c>
      <c r="AO14" s="20" t="str" cm="1">
        <f t="array" ref="AO14">IF(COUNTIF($AK$3:$AV13,TRUE)&gt;0,"",IF(SUM(--((BD$35:BD$39="FREE")+(COUNTIF($J$3:$J14,BD$35:BD$39)&gt;0)&gt;0))=5,TRUE,""))</f>
        <v/>
      </c>
      <c r="AP14" s="20" t="str" cm="1">
        <f t="array" ref="AP14">IF(COUNTIF($AK$3:$AV13,TRUE)&gt;0,"",IF(SUM(--(($AZ$35:$BD$35="FREE")+(COUNTIF($J$3:$J14,$AZ$35:$BD$35)&gt;0)&gt;0))=5,TRUE,""))</f>
        <v/>
      </c>
      <c r="AQ14" s="20" t="str" cm="1">
        <f t="array" ref="AQ14">IF(COUNTIF($AK$3:$AV13,TRUE)&gt;0,"",IF(SUM(--(($AZ$36:$BD$36="FREE")+(COUNTIF($J$3:$J14,$AZ$36:$BD$36)&gt;0)&gt;0))=5,TRUE,""))</f>
        <v/>
      </c>
      <c r="AR14" s="20" t="str" cm="1">
        <f t="array" ref="AR14">IF(COUNTIF($AK$3:$AV13,TRUE)&gt;0,"",IF(SUM(--(($AZ$37:$BD$37="FREE")+(COUNTIF($J$3:$J14,$AZ$37:$BD$37)&gt;0)&gt;0))=5,TRUE,""))</f>
        <v/>
      </c>
      <c r="AS14" s="20" t="str" cm="1">
        <f t="array" ref="AS14">IF(COUNTIF($AK$3:$AV13,TRUE)&gt;0,"",IF(SUM(--(($AZ$38:$BD$38="FREE")+(COUNTIF($J$3:$J14,$AZ$38:$BD$38)&gt;0)&gt;0))=5,TRUE,""))</f>
        <v/>
      </c>
      <c r="AT14" s="20" t="str" cm="1">
        <f t="array" ref="AT14">IF(COUNTIF($AK$3:$AV13,TRUE)&gt;0,"",IF(SUM(--(($AZ$39:$BD$39="FREE")+(COUNTIF($J$3:$J14,$AZ$39:$BD$39)&gt;0)&gt;0))=5,TRUE,""))</f>
        <v/>
      </c>
      <c r="AU14" t="str" cm="1">
        <f t="array" ref="AU14">IF(COUNTIF($AK$3:$AV13,TRUE)&gt;0,"",IF(SUM(--((CHOOSE({1,2,3,4,5},$AZ$35,$BA$36,$BB$37,$BC$38,$BD$39)="FREE")+(COUNTIF($J$3:$J14,CHOOSE({1,2,3,4,5},$AZ$35,$BA$36,$BB$37,$BC$38,$BD$39))&gt;0)&gt;0))=5,TRUE,""))</f>
        <v/>
      </c>
      <c r="AV14" t="str" cm="1">
        <f t="array" ref="AV14">IF(COUNTIF($AK$3:$AV13,TRUE)&gt;0,"",IF(SUM(--((CHOOSE({1,2,3,4,5},$BD$35,$BC$36,$BB$37,$BA$38,$AZ$39)="FREE")+(COUNTIF($J$3:$J14,CHOOSE({1,2,3,4,5},$BD$35,$BC$36,$BB$37,$BA$38,$AZ$39))&gt;0)&gt;0))=5,TRUE,""))</f>
        <v/>
      </c>
      <c r="AZ14" s="5" t="s">
        <v>59</v>
      </c>
      <c r="BG14" s="10" t="s">
        <v>71</v>
      </c>
      <c r="BH14" s="12" t="s">
        <v>51</v>
      </c>
      <c r="BI14">
        <f t="shared" si="7"/>
        <v>0</v>
      </c>
      <c r="BJ14" t="e">
        <f>_xlfn.IFNA(IF(_xlfn.XLOOKUP($A$1&amp;"-"&amp;A14,#REF!,#REF!)="D","D",""),"")</f>
        <v>#REF!</v>
      </c>
      <c r="BK14" t="str">
        <f>IF(BL14="DP","Duplicate Bonus",IF(BJ14="","",_xlfn.IFNA(_xlfn.XLOOKUP($A$1&amp;"-"&amp;A14,#REF!,#REF!),"")))</f>
        <v>Duplicate Bonus</v>
      </c>
      <c r="BL14" t="str">
        <f t="shared" si="5"/>
        <v>DP</v>
      </c>
      <c r="BM14" t="e">
        <f t="shared" si="6"/>
        <v>#REF!</v>
      </c>
      <c r="BN14" t="e">
        <f>IF(BM14="","","D"&amp;COUNTIF($BM$3:BM14,"D"))</f>
        <v>#REF!</v>
      </c>
    </row>
    <row r="15" spans="1:66" ht="18" customHeight="1" thickBot="1" x14ac:dyDescent="0.3">
      <c r="A15">
        <v>13</v>
      </c>
      <c r="B15">
        <f>ScoreHelper!C26</f>
        <v>0</v>
      </c>
      <c r="C15">
        <f t="shared" si="3"/>
        <v>0</v>
      </c>
      <c r="D15">
        <f t="shared" si="4"/>
        <v>13</v>
      </c>
      <c r="E15" t="str">
        <f>IF(C15="","",IF(COUNTIF($C$3:C15,C15)&gt;1,"",C15))</f>
        <v/>
      </c>
      <c r="F15">
        <v>13</v>
      </c>
      <c r="G15" t="str">
        <f t="shared" si="0"/>
        <v/>
      </c>
      <c r="H15" t="str">
        <f>IF(G15="","",COUNTIF($G$3:G15,"?*"))</f>
        <v/>
      </c>
      <c r="I15">
        <v>13</v>
      </c>
      <c r="J15" t="str">
        <f t="shared" si="1"/>
        <v/>
      </c>
      <c r="K15" t="str">
        <f t="shared" si="2"/>
        <v/>
      </c>
      <c r="L15" t="str">
        <f>IF(J15="","",_xlfn.IFNA(_xlfn.XLOOKUP(J15,Bonuses!$A$3:$A$54,Bonuses!$H$3:$H$54),""))</f>
        <v/>
      </c>
      <c r="M15" s="20" t="str" cm="1">
        <f t="array" ref="M15">IF(COUNTIF($M$3:$X14,TRUE)&gt;0,"",IF(SUM(--((AZ$7:AZ$11="FREE")+(COUNTIF($J$3:$J15,AZ$7:AZ$11)&gt;0)&gt;0))=5,TRUE,""))</f>
        <v/>
      </c>
      <c r="N15" s="20" t="str" cm="1">
        <f t="array" ref="N15">IF(COUNTIF($M$3:$X14,TRUE)&gt;0,"",IF(SUM(--((BA$7:BA$11="FREE")+(COUNTIF($J$3:$J15,BA$7:BA$11)&gt;0)&gt;0))=5,TRUE,""))</f>
        <v/>
      </c>
      <c r="O15" s="20" t="str" cm="1">
        <f t="array" ref="O15">IF(COUNTIF($M$3:$X14,TRUE)&gt;0,"",IF(SUM(--((BB$7:BB$11="FREE")+(COUNTIF($J$3:$J15,BB$7:BB$11)&gt;0)&gt;0))=5,TRUE,""))</f>
        <v/>
      </c>
      <c r="P15" s="20" t="str" cm="1">
        <f t="array" ref="P15">IF(COUNTIF($M$3:$X14,TRUE)&gt;0,"",IF(SUM(--((BC$7:BC$11="FREE")+(COUNTIF($J$3:$J15,BC$7:BC$11)&gt;0)&gt;0))=5,TRUE,""))</f>
        <v/>
      </c>
      <c r="Q15" s="20" t="str" cm="1">
        <f t="array" ref="Q15">IF(COUNTIF($M$3:$X14,TRUE)&gt;0,"",IF(SUM(--((BD$7:BD$11="FREE")+(COUNTIF($J$3:$J15,BD$7:BD$11)&gt;0)&gt;0))=5,TRUE,""))</f>
        <v/>
      </c>
      <c r="R15" s="20" t="str" cm="1">
        <f t="array" ref="R15">IF(COUNTIF($M$3:$X14,TRUE)&gt;0,"",IF(SUM(--(($AZ$7:$BD$7="FREE")+(COUNTIF($J$3:$J15,$AZ$7:$BD$7)&gt;0)&gt;0))=5,TRUE,""))</f>
        <v/>
      </c>
      <c r="S15" s="20" t="str" cm="1">
        <f t="array" ref="S15">IF(COUNTIF($M$3:$X14,TRUE)&gt;0,"",IF(SUM(--(($AZ$8:$BD$8="FREE")+(COUNTIF($J$3:$J15,$AZ$8:$BD$8)&gt;0)&gt;0))=5,TRUE,""))</f>
        <v/>
      </c>
      <c r="T15" s="20" t="str" cm="1">
        <f t="array" ref="T15">IF(COUNTIF($M$3:$X14,TRUE)&gt;0,"",IF(SUM(--(($AZ$9:$BD$9="FREE")+(COUNTIF($J$3:$J15,$AZ$9:$BD$9)&gt;0)&gt;0))=5,TRUE,""))</f>
        <v/>
      </c>
      <c r="U15" s="20" t="str" cm="1">
        <f t="array" ref="U15">IF(COUNTIF($M$3:$X14,TRUE)&gt;0,"",IF(SUM(--(($AZ$10:$BD$10="FREE")+(COUNTIF($J$3:$J15,$AZ$10:$BD$10)&gt;0)&gt;0))=5,TRUE,""))</f>
        <v/>
      </c>
      <c r="V15" s="20" t="str" cm="1">
        <f t="array" ref="V15">IF(COUNTIF($M$3:$X14,TRUE)&gt;0,"",IF(SUM(--(($AZ$11:$BD$11="FREE")+(COUNTIF($J$3:$J15,$AZ$11:$BD$11)&gt;0)&gt;0))=5,TRUE,""))</f>
        <v/>
      </c>
      <c r="W15" t="str" cm="1">
        <f t="array" ref="W15">IF(COUNTIF($M$3:$X14,TRUE)&gt;0,"",IF(SUM(--((CHOOSE({1,2,3,4,5},$AZ$7,$BA$8,$BB$9,$BC$10,$BD$11)="FREE")+(COUNTIF($J$3:$J15,CHOOSE({1,2,3,4,5},$AZ$7,$BA$8,$BB$9,$BC$10,$BD$11))&gt;0)&gt;0))=5,TRUE,""))</f>
        <v/>
      </c>
      <c r="X15" t="str" cm="1">
        <f t="array" ref="X15">IF(COUNTIF($M$3:$X14,TRUE)&gt;0,"",IF(SUM(--((CHOOSE({1,2,3,4,5},$BD$7,$BC$8,$BB$9,$BA$10,$AZ$11)="FREE")+(COUNTIF($J$3:$J15,CHOOSE({1,2,3,4,5},$BD$7,$BC$8,$BB$9,$BA$10,$AZ$11))&gt;0)&gt;0))=5,TRUE,""))</f>
        <v/>
      </c>
      <c r="Y15" s="20" t="str" cm="1">
        <f t="array" ref="Y15">IF(COUNTIF($Y$3:$AJ14,TRUE)&gt;0,"",IF(SUM(--((AZ$21:AZ$25="FREE")+(COUNTIF($J$3:$J15,AZ$21:AZ$25)&gt;0)&gt;0))=5,TRUE,""))</f>
        <v/>
      </c>
      <c r="Z15" s="20" t="str" cm="1">
        <f t="array" ref="Z15">IF(COUNTIF($Y$3:$AJ14,TRUE)&gt;0,"",IF(SUM(--((BA$21:BA$25="FREE")+(COUNTIF($J$3:$J15,BA$21:BA$25)&gt;0)&gt;0))=5,TRUE,""))</f>
        <v/>
      </c>
      <c r="AA15" s="20" t="str" cm="1">
        <f t="array" ref="AA15">IF(COUNTIF($Y$3:$AJ14,TRUE)&gt;0,"",IF(SUM(--((BB$21:BB$25="FREE")+(COUNTIF($J$3:$J15,BB$21:BB$25)&gt;0)&gt;0))=5,TRUE,""))</f>
        <v/>
      </c>
      <c r="AB15" s="20" t="str" cm="1">
        <f t="array" ref="AB15">IF(COUNTIF($Y$3:$AJ14,TRUE)&gt;0,"",IF(SUM(--((BC$21:BC$25="FREE")+(COUNTIF($J$3:$J15,BC$21:BC$25)&gt;0)&gt;0))=5,TRUE,""))</f>
        <v/>
      </c>
      <c r="AC15" s="20" t="str" cm="1">
        <f t="array" ref="AC15">IF(COUNTIF($Y$3:$AJ14,TRUE)&gt;0,"",IF(SUM(--((BD$21:BD$25="FREE")+(COUNTIF($J$3:$J15,BD$21:BD$25)&gt;0)&gt;0))=5,TRUE,""))</f>
        <v/>
      </c>
      <c r="AD15" s="20" t="str" cm="1">
        <f t="array" ref="AD15">IF(COUNTIF($Y$3:$AJ14,TRUE)&gt;0,"",IF(SUM(--(($AZ$21:$BD$21="FREE")+(COUNTIF($J$3:$J15,$AZ$21:$BD$21)&gt;0)&gt;0))=5,TRUE,""))</f>
        <v/>
      </c>
      <c r="AE15" s="20" t="str" cm="1">
        <f t="array" ref="AE15">IF(COUNTIF($Y$3:$AJ14,TRUE)&gt;0,"",IF(SUM(--(($AZ$22:$BD$22="FREE")+(COUNTIF($J$3:$J15,$AZ$22:$BD$22)&gt;0)&gt;0))=5,TRUE,""))</f>
        <v/>
      </c>
      <c r="AF15" s="20" t="str" cm="1">
        <f t="array" ref="AF15">IF(COUNTIF($Y$3:$AJ14,TRUE)&gt;0,"",IF(SUM(--(($AZ$23:$BD$23="FREE")+(COUNTIF($J$3:$J15,$AZ$23:$BD$23)&gt;0)&gt;0))=5,TRUE,""))</f>
        <v/>
      </c>
      <c r="AG15" s="20" t="str" cm="1">
        <f t="array" ref="AG15">IF(COUNTIF($Y$3:$AJ14,TRUE)&gt;0,"",IF(SUM(--(($AZ$24:$BD$24="FREE")+(COUNTIF($J$3:$J15,$AZ$24:$BD$24)&gt;0)&gt;0))=5,TRUE,""))</f>
        <v/>
      </c>
      <c r="AH15" s="20" t="str" cm="1">
        <f t="array" ref="AH15">IF(COUNTIF($Y$3:$AJ14,TRUE)&gt;0,"",IF(SUM(--(($AZ$25:$BD$25="FREE")+(COUNTIF($J$3:$J15,$AZ$25:$BD$25)&gt;0)&gt;0))=5,TRUE,""))</f>
        <v/>
      </c>
      <c r="AI15" t="str" cm="1">
        <f t="array" ref="AI15">IF(COUNTIF($Y$3:$AJ14,TRUE)&gt;0,"",IF(SUM(--((CHOOSE({1,2,3,4,5},$AZ$21,$BA$22,$BB$23,$BC$24,$BD$25)="FREE")+(COUNTIF($J$3:$J15,CHOOSE({1,2,3,4,5},$AZ$21,$BA$22,$BB$23,$BC$24,$BD$25))&gt;0)&gt;0))=5,TRUE,""))</f>
        <v/>
      </c>
      <c r="AJ15" t="str" cm="1">
        <f t="array" ref="AJ15">IF(COUNTIF($Y$3:$AJ14,TRUE)&gt;0,"",IF(SUM(--((CHOOSE({1,2,3,4,5},$BD$21,$BC$22,$BB$23,$BA$24,$AZ$25)="FREE")+(COUNTIF($J$3:$J15,CHOOSE({1,2,3,4,5},$BD$21,$BC$22,$BB$23,$BA$24,$AZ$25))&gt;0)&gt;0))=5,TRUE,""))</f>
        <v/>
      </c>
      <c r="AK15" s="20" t="str" cm="1">
        <f t="array" ref="AK15">IF(COUNTIF($AK$3:$AV14,TRUE)&gt;0,"",IF(SUM(--((AZ$35:AZ$39="FREE")+(COUNTIF($J$3:$J15,AZ$35:AZ$39)&gt;0)&gt;0))=5,TRUE,""))</f>
        <v/>
      </c>
      <c r="AL15" s="20" t="str" cm="1">
        <f t="array" ref="AL15">IF(COUNTIF($AK$3:$AV14,TRUE)&gt;0,"",IF(SUM(--((BA$35:BA$39="FREE")+(COUNTIF($J$3:$J15,BA$35:BA$39)&gt;0)&gt;0))=5,TRUE,""))</f>
        <v/>
      </c>
      <c r="AM15" s="20" t="str" cm="1">
        <f t="array" ref="AM15">IF(COUNTIF($AK$3:$AV14,TRUE)&gt;0,"",IF(SUM(--((BB$35:BB$39="FREE")+(COUNTIF($J$3:$J15,BB$35:BB$39)&gt;0)&gt;0))=5,TRUE,""))</f>
        <v/>
      </c>
      <c r="AN15" s="20" t="str" cm="1">
        <f t="array" ref="AN15">IF(COUNTIF($AK$3:$AV14,TRUE)&gt;0,"",IF(SUM(--((BC$35:BC$39="FREE")+(COUNTIF($J$3:$J15,BC$35:BC$39)&gt;0)&gt;0))=5,TRUE,""))</f>
        <v/>
      </c>
      <c r="AO15" s="20" t="str" cm="1">
        <f t="array" ref="AO15">IF(COUNTIF($AK$3:$AV14,TRUE)&gt;0,"",IF(SUM(--((BD$35:BD$39="FREE")+(COUNTIF($J$3:$J15,BD$35:BD$39)&gt;0)&gt;0))=5,TRUE,""))</f>
        <v/>
      </c>
      <c r="AP15" s="20" t="str" cm="1">
        <f t="array" ref="AP15">IF(COUNTIF($AK$3:$AV14,TRUE)&gt;0,"",IF(SUM(--(($AZ$35:$BD$35="FREE")+(COUNTIF($J$3:$J15,$AZ$35:$BD$35)&gt;0)&gt;0))=5,TRUE,""))</f>
        <v/>
      </c>
      <c r="AQ15" s="20" t="str" cm="1">
        <f t="array" ref="AQ15">IF(COUNTIF($AK$3:$AV14,TRUE)&gt;0,"",IF(SUM(--(($AZ$36:$BD$36="FREE")+(COUNTIF($J$3:$J15,$AZ$36:$BD$36)&gt;0)&gt;0))=5,TRUE,""))</f>
        <v/>
      </c>
      <c r="AR15" s="20" t="str" cm="1">
        <f t="array" ref="AR15">IF(COUNTIF($AK$3:$AV14,TRUE)&gt;0,"",IF(SUM(--(($AZ$37:$BD$37="FREE")+(COUNTIF($J$3:$J15,$AZ$37:$BD$37)&gt;0)&gt;0))=5,TRUE,""))</f>
        <v/>
      </c>
      <c r="AS15" s="20" t="str" cm="1">
        <f t="array" ref="AS15">IF(COUNTIF($AK$3:$AV14,TRUE)&gt;0,"",IF(SUM(--(($AZ$38:$BD$38="FREE")+(COUNTIF($J$3:$J15,$AZ$38:$BD$38)&gt;0)&gt;0))=5,TRUE,""))</f>
        <v/>
      </c>
      <c r="AT15" s="20" t="str" cm="1">
        <f t="array" ref="AT15">IF(COUNTIF($AK$3:$AV14,TRUE)&gt;0,"",IF(SUM(--(($AZ$39:$BD$39="FREE")+(COUNTIF($J$3:$J15,$AZ$39:$BD$39)&gt;0)&gt;0))=5,TRUE,""))</f>
        <v/>
      </c>
      <c r="AU15" t="str" cm="1">
        <f t="array" ref="AU15">IF(COUNTIF($AK$3:$AV14,TRUE)&gt;0,"",IF(SUM(--((CHOOSE({1,2,3,4,5},$AZ$35,$BA$36,$BB$37,$BC$38,$BD$39)="FREE")+(COUNTIF($J$3:$J15,CHOOSE({1,2,3,4,5},$AZ$35,$BA$36,$BB$37,$BC$38,$BD$39))&gt;0)&gt;0))=5,TRUE,""))</f>
        <v/>
      </c>
      <c r="AV15" t="str" cm="1">
        <f t="array" ref="AV15">IF(COUNTIF($AK$3:$AV14,TRUE)&gt;0,"",IF(SUM(--((CHOOSE({1,2,3,4,5},$BD$35,$BC$36,$BB$37,$BA$38,$AZ$39)="FREE")+(COUNTIF($J$3:$J15,CHOOSE({1,2,3,4,5},$BD$35,$BC$36,$BB$37,$BA$38,$AZ$39))&gt;0)&gt;0))=5,TRUE,""))</f>
        <v/>
      </c>
      <c r="BG15" s="10" t="s">
        <v>72</v>
      </c>
      <c r="BH15" s="12" t="s">
        <v>51</v>
      </c>
      <c r="BI15">
        <f>AY12</f>
        <v>0</v>
      </c>
      <c r="BJ15" t="e">
        <f>_xlfn.IFNA(IF(_xlfn.XLOOKUP($A$1&amp;"-"&amp;A15,#REF!,#REF!)="D","D",""),"")</f>
        <v>#REF!</v>
      </c>
      <c r="BK15" t="str">
        <f>IF(BL15="DP","Duplicate Bonus",IF(BJ15="","",_xlfn.IFNA(_xlfn.XLOOKUP($A$1&amp;"-"&amp;A15,#REF!,#REF!),"")))</f>
        <v>Duplicate Bonus</v>
      </c>
      <c r="BL15" t="str">
        <f t="shared" si="5"/>
        <v>DP</v>
      </c>
      <c r="BM15" t="e">
        <f t="shared" si="6"/>
        <v>#REF!</v>
      </c>
      <c r="BN15" t="e">
        <f>IF(BM15="","","D"&amp;COUNTIF($BM$3:BM15,"D"))</f>
        <v>#REF!</v>
      </c>
    </row>
    <row r="16" spans="1:66" ht="18" customHeight="1" thickBot="1" x14ac:dyDescent="0.3">
      <c r="A16">
        <v>14</v>
      </c>
      <c r="B16">
        <f>ScoreHelper!C27</f>
        <v>0</v>
      </c>
      <c r="C16">
        <f t="shared" si="3"/>
        <v>0</v>
      </c>
      <c r="D16">
        <f t="shared" si="4"/>
        <v>14</v>
      </c>
      <c r="E16" t="str">
        <f>IF(C16="","",IF(COUNTIF($C$3:C16,C16)&gt;1,"",C16))</f>
        <v/>
      </c>
      <c r="F16">
        <v>14</v>
      </c>
      <c r="G16" t="str">
        <f t="shared" si="0"/>
        <v/>
      </c>
      <c r="H16" t="str">
        <f>IF(G16="","",COUNTIF($G$3:G16,"?*"))</f>
        <v/>
      </c>
      <c r="I16">
        <v>14</v>
      </c>
      <c r="J16" t="str">
        <f t="shared" si="1"/>
        <v/>
      </c>
      <c r="K16" t="str">
        <f t="shared" si="2"/>
        <v/>
      </c>
      <c r="L16" t="str">
        <f>IF(J16="","",_xlfn.IFNA(_xlfn.XLOOKUP(J16,Bonuses!$A$3:$A$54,Bonuses!$H$3:$H$54),""))</f>
        <v/>
      </c>
      <c r="M16" s="20" t="str" cm="1">
        <f t="array" ref="M16">IF(COUNTIF($M$3:$X15,TRUE)&gt;0,"",IF(SUM(--((AZ$7:AZ$11="FREE")+(COUNTIF($J$3:$J16,AZ$7:AZ$11)&gt;0)&gt;0))=5,TRUE,""))</f>
        <v/>
      </c>
      <c r="N16" s="20" t="str" cm="1">
        <f t="array" ref="N16">IF(COUNTIF($M$3:$X15,TRUE)&gt;0,"",IF(SUM(--((BA$7:BA$11="FREE")+(COUNTIF($J$3:$J16,BA$7:BA$11)&gt;0)&gt;0))=5,TRUE,""))</f>
        <v/>
      </c>
      <c r="O16" s="20" t="str" cm="1">
        <f t="array" ref="O16">IF(COUNTIF($M$3:$X15,TRUE)&gt;0,"",IF(SUM(--((BB$7:BB$11="FREE")+(COUNTIF($J$3:$J16,BB$7:BB$11)&gt;0)&gt;0))=5,TRUE,""))</f>
        <v/>
      </c>
      <c r="P16" s="20" t="str" cm="1">
        <f t="array" ref="P16">IF(COUNTIF($M$3:$X15,TRUE)&gt;0,"",IF(SUM(--((BC$7:BC$11="FREE")+(COUNTIF($J$3:$J16,BC$7:BC$11)&gt;0)&gt;0))=5,TRUE,""))</f>
        <v/>
      </c>
      <c r="Q16" s="20" t="str" cm="1">
        <f t="array" ref="Q16">IF(COUNTIF($M$3:$X15,TRUE)&gt;0,"",IF(SUM(--((BD$7:BD$11="FREE")+(COUNTIF($J$3:$J16,BD$7:BD$11)&gt;0)&gt;0))=5,TRUE,""))</f>
        <v/>
      </c>
      <c r="R16" s="20" t="str" cm="1">
        <f t="array" ref="R16">IF(COUNTIF($M$3:$X15,TRUE)&gt;0,"",IF(SUM(--(($AZ$7:$BD$7="FREE")+(COUNTIF($J$3:$J16,$AZ$7:$BD$7)&gt;0)&gt;0))=5,TRUE,""))</f>
        <v/>
      </c>
      <c r="S16" s="20" t="str" cm="1">
        <f t="array" ref="S16">IF(COUNTIF($M$3:$X15,TRUE)&gt;0,"",IF(SUM(--(($AZ$8:$BD$8="FREE")+(COUNTIF($J$3:$J16,$AZ$8:$BD$8)&gt;0)&gt;0))=5,TRUE,""))</f>
        <v/>
      </c>
      <c r="T16" s="20" t="str" cm="1">
        <f t="array" ref="T16">IF(COUNTIF($M$3:$X15,TRUE)&gt;0,"",IF(SUM(--(($AZ$9:$BD$9="FREE")+(COUNTIF($J$3:$J16,$AZ$9:$BD$9)&gt;0)&gt;0))=5,TRUE,""))</f>
        <v/>
      </c>
      <c r="U16" s="20" t="str" cm="1">
        <f t="array" ref="U16">IF(COUNTIF($M$3:$X15,TRUE)&gt;0,"",IF(SUM(--(($AZ$10:$BD$10="FREE")+(COUNTIF($J$3:$J16,$AZ$10:$BD$10)&gt;0)&gt;0))=5,TRUE,""))</f>
        <v/>
      </c>
      <c r="V16" s="20" t="str" cm="1">
        <f t="array" ref="V16">IF(COUNTIF($M$3:$X15,TRUE)&gt;0,"",IF(SUM(--(($AZ$11:$BD$11="FREE")+(COUNTIF($J$3:$J16,$AZ$11:$BD$11)&gt;0)&gt;0))=5,TRUE,""))</f>
        <v/>
      </c>
      <c r="W16" t="str" cm="1">
        <f t="array" ref="W16">IF(COUNTIF($M$3:$X15,TRUE)&gt;0,"",IF(SUM(--((CHOOSE({1,2,3,4,5},$AZ$7,$BA$8,$BB$9,$BC$10,$BD$11)="FREE")+(COUNTIF($J$3:$J16,CHOOSE({1,2,3,4,5},$AZ$7,$BA$8,$BB$9,$BC$10,$BD$11))&gt;0)&gt;0))=5,TRUE,""))</f>
        <v/>
      </c>
      <c r="X16" t="str" cm="1">
        <f t="array" ref="X16">IF(COUNTIF($M$3:$X15,TRUE)&gt;0,"",IF(SUM(--((CHOOSE({1,2,3,4,5},$BD$7,$BC$8,$BB$9,$BA$10,$AZ$11)="FREE")+(COUNTIF($J$3:$J16,CHOOSE({1,2,3,4,5},$BD$7,$BC$8,$BB$9,$BA$10,$AZ$11))&gt;0)&gt;0))=5,TRUE,""))</f>
        <v/>
      </c>
      <c r="Y16" s="20" t="str" cm="1">
        <f t="array" ref="Y16">IF(COUNTIF($Y$3:$AJ15,TRUE)&gt;0,"",IF(SUM(--((AZ$21:AZ$25="FREE")+(COUNTIF($J$3:$J16,AZ$21:AZ$25)&gt;0)&gt;0))=5,TRUE,""))</f>
        <v/>
      </c>
      <c r="Z16" s="20" t="str" cm="1">
        <f t="array" ref="Z16">IF(COUNTIF($Y$3:$AJ15,TRUE)&gt;0,"",IF(SUM(--((BA$21:BA$25="FREE")+(COUNTIF($J$3:$J16,BA$21:BA$25)&gt;0)&gt;0))=5,TRUE,""))</f>
        <v/>
      </c>
      <c r="AA16" s="20" t="str" cm="1">
        <f t="array" ref="AA16">IF(COUNTIF($Y$3:$AJ15,TRUE)&gt;0,"",IF(SUM(--((BB$21:BB$25="FREE")+(COUNTIF($J$3:$J16,BB$21:BB$25)&gt;0)&gt;0))=5,TRUE,""))</f>
        <v/>
      </c>
      <c r="AB16" s="20" t="str" cm="1">
        <f t="array" ref="AB16">IF(COUNTIF($Y$3:$AJ15,TRUE)&gt;0,"",IF(SUM(--((BC$21:BC$25="FREE")+(COUNTIF($J$3:$J16,BC$21:BC$25)&gt;0)&gt;0))=5,TRUE,""))</f>
        <v/>
      </c>
      <c r="AC16" s="20" t="str" cm="1">
        <f t="array" ref="AC16">IF(COUNTIF($Y$3:$AJ15,TRUE)&gt;0,"",IF(SUM(--((BD$21:BD$25="FREE")+(COUNTIF($J$3:$J16,BD$21:BD$25)&gt;0)&gt;0))=5,TRUE,""))</f>
        <v/>
      </c>
      <c r="AD16" s="20" t="str" cm="1">
        <f t="array" ref="AD16">IF(COUNTIF($Y$3:$AJ15,TRUE)&gt;0,"",IF(SUM(--(($AZ$21:$BD$21="FREE")+(COUNTIF($J$3:$J16,$AZ$21:$BD$21)&gt;0)&gt;0))=5,TRUE,""))</f>
        <v/>
      </c>
      <c r="AE16" s="20" t="str" cm="1">
        <f t="array" ref="AE16">IF(COUNTIF($Y$3:$AJ15,TRUE)&gt;0,"",IF(SUM(--(($AZ$22:$BD$22="FREE")+(COUNTIF($J$3:$J16,$AZ$22:$BD$22)&gt;0)&gt;0))=5,TRUE,""))</f>
        <v/>
      </c>
      <c r="AF16" s="20" t="str" cm="1">
        <f t="array" ref="AF16">IF(COUNTIF($Y$3:$AJ15,TRUE)&gt;0,"",IF(SUM(--(($AZ$23:$BD$23="FREE")+(COUNTIF($J$3:$J16,$AZ$23:$BD$23)&gt;0)&gt;0))=5,TRUE,""))</f>
        <v/>
      </c>
      <c r="AG16" s="20" t="str" cm="1">
        <f t="array" ref="AG16">IF(COUNTIF($Y$3:$AJ15,TRUE)&gt;0,"",IF(SUM(--(($AZ$24:$BD$24="FREE")+(COUNTIF($J$3:$J16,$AZ$24:$BD$24)&gt;0)&gt;0))=5,TRUE,""))</f>
        <v/>
      </c>
      <c r="AH16" s="20" t="str" cm="1">
        <f t="array" ref="AH16">IF(COUNTIF($Y$3:$AJ15,TRUE)&gt;0,"",IF(SUM(--(($AZ$25:$BD$25="FREE")+(COUNTIF($J$3:$J16,$AZ$25:$BD$25)&gt;0)&gt;0))=5,TRUE,""))</f>
        <v/>
      </c>
      <c r="AI16" t="str" cm="1">
        <f t="array" ref="AI16">IF(COUNTIF($Y$3:$AJ15,TRUE)&gt;0,"",IF(SUM(--((CHOOSE({1,2,3,4,5},$AZ$21,$BA$22,$BB$23,$BC$24,$BD$25)="FREE")+(COUNTIF($J$3:$J16,CHOOSE({1,2,3,4,5},$AZ$21,$BA$22,$BB$23,$BC$24,$BD$25))&gt;0)&gt;0))=5,TRUE,""))</f>
        <v/>
      </c>
      <c r="AJ16" t="str" cm="1">
        <f t="array" ref="AJ16">IF(COUNTIF($Y$3:$AJ15,TRUE)&gt;0,"",IF(SUM(--((CHOOSE({1,2,3,4,5},$BD$21,$BC$22,$BB$23,$BA$24,$AZ$25)="FREE")+(COUNTIF($J$3:$J16,CHOOSE({1,2,3,4,5},$BD$21,$BC$22,$BB$23,$BA$24,$AZ$25))&gt;0)&gt;0))=5,TRUE,""))</f>
        <v/>
      </c>
      <c r="AK16" s="20" t="str" cm="1">
        <f t="array" ref="AK16">IF(COUNTIF($AK$3:$AV15,TRUE)&gt;0,"",IF(SUM(--((AZ$35:AZ$39="FREE")+(COUNTIF($J$3:$J16,AZ$35:AZ$39)&gt;0)&gt;0))=5,TRUE,""))</f>
        <v/>
      </c>
      <c r="AL16" s="20" t="str" cm="1">
        <f t="array" ref="AL16">IF(COUNTIF($AK$3:$AV15,TRUE)&gt;0,"",IF(SUM(--((BA$35:BA$39="FREE")+(COUNTIF($J$3:$J16,BA$35:BA$39)&gt;0)&gt;0))=5,TRUE,""))</f>
        <v/>
      </c>
      <c r="AM16" s="20" t="str" cm="1">
        <f t="array" ref="AM16">IF(COUNTIF($AK$3:$AV15,TRUE)&gt;0,"",IF(SUM(--((BB$35:BB$39="FREE")+(COUNTIF($J$3:$J16,BB$35:BB$39)&gt;0)&gt;0))=5,TRUE,""))</f>
        <v/>
      </c>
      <c r="AN16" s="20" t="str" cm="1">
        <f t="array" ref="AN16">IF(COUNTIF($AK$3:$AV15,TRUE)&gt;0,"",IF(SUM(--((BC$35:BC$39="FREE")+(COUNTIF($J$3:$J16,BC$35:BC$39)&gt;0)&gt;0))=5,TRUE,""))</f>
        <v/>
      </c>
      <c r="AO16" s="20" t="str" cm="1">
        <f t="array" ref="AO16">IF(COUNTIF($AK$3:$AV15,TRUE)&gt;0,"",IF(SUM(--((BD$35:BD$39="FREE")+(COUNTIF($J$3:$J16,BD$35:BD$39)&gt;0)&gt;0))=5,TRUE,""))</f>
        <v/>
      </c>
      <c r="AP16" s="20" t="str" cm="1">
        <f t="array" ref="AP16">IF(COUNTIF($AK$3:$AV15,TRUE)&gt;0,"",IF(SUM(--(($AZ$35:$BD$35="FREE")+(COUNTIF($J$3:$J16,$AZ$35:$BD$35)&gt;0)&gt;0))=5,TRUE,""))</f>
        <v/>
      </c>
      <c r="AQ16" s="20" t="str" cm="1">
        <f t="array" ref="AQ16">IF(COUNTIF($AK$3:$AV15,TRUE)&gt;0,"",IF(SUM(--(($AZ$36:$BD$36="FREE")+(COUNTIF($J$3:$J16,$AZ$36:$BD$36)&gt;0)&gt;0))=5,TRUE,""))</f>
        <v/>
      </c>
      <c r="AR16" s="20" t="str" cm="1">
        <f t="array" ref="AR16">IF(COUNTIF($AK$3:$AV15,TRUE)&gt;0,"",IF(SUM(--(($AZ$37:$BD$37="FREE")+(COUNTIF($J$3:$J16,$AZ$37:$BD$37)&gt;0)&gt;0))=5,TRUE,""))</f>
        <v/>
      </c>
      <c r="AS16" s="20" t="str" cm="1">
        <f t="array" ref="AS16">IF(COUNTIF($AK$3:$AV15,TRUE)&gt;0,"",IF(SUM(--(($AZ$38:$BD$38="FREE")+(COUNTIF($J$3:$J16,$AZ$38:$BD$38)&gt;0)&gt;0))=5,TRUE,""))</f>
        <v/>
      </c>
      <c r="AT16" s="20" t="str" cm="1">
        <f t="array" ref="AT16">IF(COUNTIF($AK$3:$AV15,TRUE)&gt;0,"",IF(SUM(--(($AZ$39:$BD$39="FREE")+(COUNTIF($J$3:$J16,$AZ$39:$BD$39)&gt;0)&gt;0))=5,TRUE,""))</f>
        <v/>
      </c>
      <c r="AU16" t="str" cm="1">
        <f t="array" ref="AU16">IF(COUNTIF($AK$3:$AV15,TRUE)&gt;0,"",IF(SUM(--((CHOOSE({1,2,3,4,5},$AZ$35,$BA$36,$BB$37,$BC$38,$BD$39)="FREE")+(COUNTIF($J$3:$J16,CHOOSE({1,2,3,4,5},$AZ$35,$BA$36,$BB$37,$BC$38,$BD$39))&gt;0)&gt;0))=5,TRUE,""))</f>
        <v/>
      </c>
      <c r="AV16" t="str" cm="1">
        <f t="array" ref="AV16">IF(COUNTIF($AK$3:$AV15,TRUE)&gt;0,"",IF(SUM(--((CHOOSE({1,2,3,4,5},$BD$35,$BC$36,$BB$37,$BA$38,$AZ$39)="FREE")+(COUNTIF($J$3:$J16,CHOOSE({1,2,3,4,5},$BD$35,$BC$36,$BB$37,$BA$38,$AZ$39))&gt;0)&gt;0))=5,TRUE,""))</f>
        <v/>
      </c>
      <c r="AZ16" s="9" t="s">
        <v>60</v>
      </c>
      <c r="BC16" s="21">
        <f>IF(COUNTIF(Y1:AJ1,"X")=1,BC18,0)</f>
        <v>0</v>
      </c>
      <c r="BH16" s="13"/>
      <c r="BJ16" t="e">
        <f>_xlfn.IFNA(IF(_xlfn.XLOOKUP($A$1&amp;"-"&amp;A16,#REF!,#REF!)="D","D",""),"")</f>
        <v>#REF!</v>
      </c>
      <c r="BK16" t="str">
        <f>IF(BL16="DP","Duplicate Bonus",IF(BJ16="","",_xlfn.IFNA(_xlfn.XLOOKUP($A$1&amp;"-"&amp;A16,#REF!,#REF!),"")))</f>
        <v>Duplicate Bonus</v>
      </c>
      <c r="BL16" t="str">
        <f t="shared" si="5"/>
        <v>DP</v>
      </c>
      <c r="BM16" t="e">
        <f t="shared" si="6"/>
        <v>#REF!</v>
      </c>
      <c r="BN16" t="e">
        <f>IF(BM16="","","D"&amp;COUNTIF($BM$3:BM16,"D"))</f>
        <v>#REF!</v>
      </c>
    </row>
    <row r="17" spans="1:66" ht="18" customHeight="1" x14ac:dyDescent="0.25">
      <c r="A17">
        <v>15</v>
      </c>
      <c r="B17">
        <f>ScoreHelper!C28</f>
        <v>0</v>
      </c>
      <c r="C17">
        <f t="shared" si="3"/>
        <v>0</v>
      </c>
      <c r="D17">
        <f t="shared" si="4"/>
        <v>15</v>
      </c>
      <c r="E17" t="str">
        <f>IF(C17="","",IF(COUNTIF($C$3:C17,C17)&gt;1,"",C17))</f>
        <v/>
      </c>
      <c r="F17">
        <v>15</v>
      </c>
      <c r="G17" t="str">
        <f t="shared" si="0"/>
        <v/>
      </c>
      <c r="H17" t="str">
        <f>IF(G17="","",COUNTIF($G$3:G17,"?*"))</f>
        <v/>
      </c>
      <c r="I17">
        <v>15</v>
      </c>
      <c r="J17" t="str">
        <f t="shared" si="1"/>
        <v/>
      </c>
      <c r="K17" t="str">
        <f t="shared" si="2"/>
        <v/>
      </c>
      <c r="L17" t="str">
        <f>IF(J17="","",_xlfn.IFNA(_xlfn.XLOOKUP(J17,Bonuses!$A$3:$A$54,Bonuses!$H$3:$H$54),""))</f>
        <v/>
      </c>
      <c r="M17" s="20" t="str" cm="1">
        <f t="array" ref="M17">IF(COUNTIF($M$3:$X16,TRUE)&gt;0,"",IF(SUM(--((AZ$7:AZ$11="FREE")+(COUNTIF($J$3:$J17,AZ$7:AZ$11)&gt;0)&gt;0))=5,TRUE,""))</f>
        <v/>
      </c>
      <c r="N17" s="20" t="str" cm="1">
        <f t="array" ref="N17">IF(COUNTIF($M$3:$X16,TRUE)&gt;0,"",IF(SUM(--((BA$7:BA$11="FREE")+(COUNTIF($J$3:$J17,BA$7:BA$11)&gt;0)&gt;0))=5,TRUE,""))</f>
        <v/>
      </c>
      <c r="O17" s="20" t="str" cm="1">
        <f t="array" ref="O17">IF(COUNTIF($M$3:$X16,TRUE)&gt;0,"",IF(SUM(--((BB$7:BB$11="FREE")+(COUNTIF($J$3:$J17,BB$7:BB$11)&gt;0)&gt;0))=5,TRUE,""))</f>
        <v/>
      </c>
      <c r="P17" s="20" t="str" cm="1">
        <f t="array" ref="P17">IF(COUNTIF($M$3:$X16,TRUE)&gt;0,"",IF(SUM(--((BC$7:BC$11="FREE")+(COUNTIF($J$3:$J17,BC$7:BC$11)&gt;0)&gt;0))=5,TRUE,""))</f>
        <v/>
      </c>
      <c r="Q17" s="20" t="str" cm="1">
        <f t="array" ref="Q17">IF(COUNTIF($M$3:$X16,TRUE)&gt;0,"",IF(SUM(--((BD$7:BD$11="FREE")+(COUNTIF($J$3:$J17,BD$7:BD$11)&gt;0)&gt;0))=5,TRUE,""))</f>
        <v/>
      </c>
      <c r="R17" s="20" t="str" cm="1">
        <f t="array" ref="R17">IF(COUNTIF($M$3:$X16,TRUE)&gt;0,"",IF(SUM(--(($AZ$7:$BD$7="FREE")+(COUNTIF($J$3:$J17,$AZ$7:$BD$7)&gt;0)&gt;0))=5,TRUE,""))</f>
        <v/>
      </c>
      <c r="S17" s="20" t="str" cm="1">
        <f t="array" ref="S17">IF(COUNTIF($M$3:$X16,TRUE)&gt;0,"",IF(SUM(--(($AZ$8:$BD$8="FREE")+(COUNTIF($J$3:$J17,$AZ$8:$BD$8)&gt;0)&gt;0))=5,TRUE,""))</f>
        <v/>
      </c>
      <c r="T17" s="20" t="str" cm="1">
        <f t="array" ref="T17">IF(COUNTIF($M$3:$X16,TRUE)&gt;0,"",IF(SUM(--(($AZ$9:$BD$9="FREE")+(COUNTIF($J$3:$J17,$AZ$9:$BD$9)&gt;0)&gt;0))=5,TRUE,""))</f>
        <v/>
      </c>
      <c r="U17" s="20" t="str" cm="1">
        <f t="array" ref="U17">IF(COUNTIF($M$3:$X16,TRUE)&gt;0,"",IF(SUM(--(($AZ$10:$BD$10="FREE")+(COUNTIF($J$3:$J17,$AZ$10:$BD$10)&gt;0)&gt;0))=5,TRUE,""))</f>
        <v/>
      </c>
      <c r="V17" s="20" t="str" cm="1">
        <f t="array" ref="V17">IF(COUNTIF($M$3:$X16,TRUE)&gt;0,"",IF(SUM(--(($AZ$11:$BD$11="FREE")+(COUNTIF($J$3:$J17,$AZ$11:$BD$11)&gt;0)&gt;0))=5,TRUE,""))</f>
        <v/>
      </c>
      <c r="W17" t="str" cm="1">
        <f t="array" ref="W17">IF(COUNTIF($M$3:$X16,TRUE)&gt;0,"",IF(SUM(--((CHOOSE({1,2,3,4,5},$AZ$7,$BA$8,$BB$9,$BC$10,$BD$11)="FREE")+(COUNTIF($J$3:$J17,CHOOSE({1,2,3,4,5},$AZ$7,$BA$8,$BB$9,$BC$10,$BD$11))&gt;0)&gt;0))=5,TRUE,""))</f>
        <v/>
      </c>
      <c r="X17" t="str" cm="1">
        <f t="array" ref="X17">IF(COUNTIF($M$3:$X16,TRUE)&gt;0,"",IF(SUM(--((CHOOSE({1,2,3,4,5},$BD$7,$BC$8,$BB$9,$BA$10,$AZ$11)="FREE")+(COUNTIF($J$3:$J17,CHOOSE({1,2,3,4,5},$BD$7,$BC$8,$BB$9,$BA$10,$AZ$11))&gt;0)&gt;0))=5,TRUE,""))</f>
        <v/>
      </c>
      <c r="Y17" s="20" t="str" cm="1">
        <f t="array" ref="Y17">IF(COUNTIF($Y$3:$AJ16,TRUE)&gt;0,"",IF(SUM(--((AZ$21:AZ$25="FREE")+(COUNTIF($J$3:$J17,AZ$21:AZ$25)&gt;0)&gt;0))=5,TRUE,""))</f>
        <v/>
      </c>
      <c r="Z17" s="20" t="str" cm="1">
        <f t="array" ref="Z17">IF(COUNTIF($Y$3:$AJ16,TRUE)&gt;0,"",IF(SUM(--((BA$21:BA$25="FREE")+(COUNTIF($J$3:$J17,BA$21:BA$25)&gt;0)&gt;0))=5,TRUE,""))</f>
        <v/>
      </c>
      <c r="AA17" s="20" t="str" cm="1">
        <f t="array" ref="AA17">IF(COUNTIF($Y$3:$AJ16,TRUE)&gt;0,"",IF(SUM(--((BB$21:BB$25="FREE")+(COUNTIF($J$3:$J17,BB$21:BB$25)&gt;0)&gt;0))=5,TRUE,""))</f>
        <v/>
      </c>
      <c r="AB17" s="20" t="str" cm="1">
        <f t="array" ref="AB17">IF(COUNTIF($Y$3:$AJ16,TRUE)&gt;0,"",IF(SUM(--((BC$21:BC$25="FREE")+(COUNTIF($J$3:$J17,BC$21:BC$25)&gt;0)&gt;0))=5,TRUE,""))</f>
        <v/>
      </c>
      <c r="AC17" s="20" t="str" cm="1">
        <f t="array" ref="AC17">IF(COUNTIF($Y$3:$AJ16,TRUE)&gt;0,"",IF(SUM(--((BD$21:BD$25="FREE")+(COUNTIF($J$3:$J17,BD$21:BD$25)&gt;0)&gt;0))=5,TRUE,""))</f>
        <v/>
      </c>
      <c r="AD17" s="20" t="str" cm="1">
        <f t="array" ref="AD17">IF(COUNTIF($Y$3:$AJ16,TRUE)&gt;0,"",IF(SUM(--(($AZ$21:$BD$21="FREE")+(COUNTIF($J$3:$J17,$AZ$21:$BD$21)&gt;0)&gt;0))=5,TRUE,""))</f>
        <v/>
      </c>
      <c r="AE17" s="20" t="str" cm="1">
        <f t="array" ref="AE17">IF(COUNTIF($Y$3:$AJ16,TRUE)&gt;0,"",IF(SUM(--(($AZ$22:$BD$22="FREE")+(COUNTIF($J$3:$J17,$AZ$22:$BD$22)&gt;0)&gt;0))=5,TRUE,""))</f>
        <v/>
      </c>
      <c r="AF17" s="20" t="str" cm="1">
        <f t="array" ref="AF17">IF(COUNTIF($Y$3:$AJ16,TRUE)&gt;0,"",IF(SUM(--(($AZ$23:$BD$23="FREE")+(COUNTIF($J$3:$J17,$AZ$23:$BD$23)&gt;0)&gt;0))=5,TRUE,""))</f>
        <v/>
      </c>
      <c r="AG17" s="20" t="str" cm="1">
        <f t="array" ref="AG17">IF(COUNTIF($Y$3:$AJ16,TRUE)&gt;0,"",IF(SUM(--(($AZ$24:$BD$24="FREE")+(COUNTIF($J$3:$J17,$AZ$24:$BD$24)&gt;0)&gt;0))=5,TRUE,""))</f>
        <v/>
      </c>
      <c r="AH17" s="20" t="str" cm="1">
        <f t="array" ref="AH17">IF(COUNTIF($Y$3:$AJ16,TRUE)&gt;0,"",IF(SUM(--(($AZ$25:$BD$25="FREE")+(COUNTIF($J$3:$J17,$AZ$25:$BD$25)&gt;0)&gt;0))=5,TRUE,""))</f>
        <v/>
      </c>
      <c r="AI17" t="str" cm="1">
        <f t="array" ref="AI17">IF(COUNTIF($Y$3:$AJ16,TRUE)&gt;0,"",IF(SUM(--((CHOOSE({1,2,3,4,5},$AZ$21,$BA$22,$BB$23,$BC$24,$BD$25)="FREE")+(COUNTIF($J$3:$J17,CHOOSE({1,2,3,4,5},$AZ$21,$BA$22,$BB$23,$BC$24,$BD$25))&gt;0)&gt;0))=5,TRUE,""))</f>
        <v/>
      </c>
      <c r="AJ17" t="str" cm="1">
        <f t="array" ref="AJ17">IF(COUNTIF($Y$3:$AJ16,TRUE)&gt;0,"",IF(SUM(--((CHOOSE({1,2,3,4,5},$BD$21,$BC$22,$BB$23,$BA$24,$AZ$25)="FREE")+(COUNTIF($J$3:$J17,CHOOSE({1,2,3,4,5},$BD$21,$BC$22,$BB$23,$BA$24,$AZ$25))&gt;0)&gt;0))=5,TRUE,""))</f>
        <v/>
      </c>
      <c r="AK17" s="20" t="str" cm="1">
        <f t="array" ref="AK17">IF(COUNTIF($AK$3:$AV16,TRUE)&gt;0,"",IF(SUM(--((AZ$35:AZ$39="FREE")+(COUNTIF($J$3:$J17,AZ$35:AZ$39)&gt;0)&gt;0))=5,TRUE,""))</f>
        <v/>
      </c>
      <c r="AL17" s="20" t="str" cm="1">
        <f t="array" ref="AL17">IF(COUNTIF($AK$3:$AV16,TRUE)&gt;0,"",IF(SUM(--((BA$35:BA$39="FREE")+(COUNTIF($J$3:$J17,BA$35:BA$39)&gt;0)&gt;0))=5,TRUE,""))</f>
        <v/>
      </c>
      <c r="AM17" s="20" t="str" cm="1">
        <f t="array" ref="AM17">IF(COUNTIF($AK$3:$AV16,TRUE)&gt;0,"",IF(SUM(--((BB$35:BB$39="FREE")+(COUNTIF($J$3:$J17,BB$35:BB$39)&gt;0)&gt;0))=5,TRUE,""))</f>
        <v/>
      </c>
      <c r="AN17" s="20" t="str" cm="1">
        <f t="array" ref="AN17">IF(COUNTIF($AK$3:$AV16,TRUE)&gt;0,"",IF(SUM(--((BC$35:BC$39="FREE")+(COUNTIF($J$3:$J17,BC$35:BC$39)&gt;0)&gt;0))=5,TRUE,""))</f>
        <v/>
      </c>
      <c r="AO17" s="20" t="str" cm="1">
        <f t="array" ref="AO17">IF(COUNTIF($AK$3:$AV16,TRUE)&gt;0,"",IF(SUM(--((BD$35:BD$39="FREE")+(COUNTIF($J$3:$J17,BD$35:BD$39)&gt;0)&gt;0))=5,TRUE,""))</f>
        <v/>
      </c>
      <c r="AP17" s="20" t="str" cm="1">
        <f t="array" ref="AP17">IF(COUNTIF($AK$3:$AV16,TRUE)&gt;0,"",IF(SUM(--(($AZ$35:$BD$35="FREE")+(COUNTIF($J$3:$J17,$AZ$35:$BD$35)&gt;0)&gt;0))=5,TRUE,""))</f>
        <v/>
      </c>
      <c r="AQ17" s="20" t="str" cm="1">
        <f t="array" ref="AQ17">IF(COUNTIF($AK$3:$AV16,TRUE)&gt;0,"",IF(SUM(--(($AZ$36:$BD$36="FREE")+(COUNTIF($J$3:$J17,$AZ$36:$BD$36)&gt;0)&gt;0))=5,TRUE,""))</f>
        <v/>
      </c>
      <c r="AR17" s="20" t="str" cm="1">
        <f t="array" ref="AR17">IF(COUNTIF($AK$3:$AV16,TRUE)&gt;0,"",IF(SUM(--(($AZ$37:$BD$37="FREE")+(COUNTIF($J$3:$J17,$AZ$37:$BD$37)&gt;0)&gt;0))=5,TRUE,""))</f>
        <v/>
      </c>
      <c r="AS17" s="20" t="str" cm="1">
        <f t="array" ref="AS17">IF(COUNTIF($AK$3:$AV16,TRUE)&gt;0,"",IF(SUM(--(($AZ$38:$BD$38="FREE")+(COUNTIF($J$3:$J17,$AZ$38:$BD$38)&gt;0)&gt;0))=5,TRUE,""))</f>
        <v/>
      </c>
      <c r="AT17" s="20" t="str" cm="1">
        <f t="array" ref="AT17">IF(COUNTIF($AK$3:$AV16,TRUE)&gt;0,"",IF(SUM(--(($AZ$39:$BD$39="FREE")+(COUNTIF($J$3:$J17,$AZ$39:$BD$39)&gt;0)&gt;0))=5,TRUE,""))</f>
        <v/>
      </c>
      <c r="AU17" t="str" cm="1">
        <f t="array" ref="AU17">IF(COUNTIF($AK$3:$AV16,TRUE)&gt;0,"",IF(SUM(--((CHOOSE({1,2,3,4,5},$AZ$35,$BA$36,$BB$37,$BC$38,$BD$39)="FREE")+(COUNTIF($J$3:$J17,CHOOSE({1,2,3,4,5},$AZ$35,$BA$36,$BB$37,$BC$38,$BD$39))&gt;0)&gt;0))=5,TRUE,""))</f>
        <v/>
      </c>
      <c r="AV17" t="str" cm="1">
        <f t="array" ref="AV17">IF(COUNTIF($AK$3:$AV16,TRUE)&gt;0,"",IF(SUM(--((CHOOSE({1,2,3,4,5},$BD$35,$BC$36,$BB$37,$BA$38,$AZ$39)="FREE")+(COUNTIF($J$3:$J17,CHOOSE({1,2,3,4,5},$BD$35,$BC$36,$BB$37,$BA$38,$AZ$39))&gt;0)&gt;0))=5,TRUE,""))</f>
        <v/>
      </c>
      <c r="BH17" s="13"/>
      <c r="BJ17" t="e">
        <f>_xlfn.IFNA(IF(_xlfn.XLOOKUP($A$1&amp;"-"&amp;A17,#REF!,#REF!)="D","D",""),"")</f>
        <v>#REF!</v>
      </c>
      <c r="BK17" t="str">
        <f>IF(BL17="DP","Duplicate Bonus",IF(BJ17="","",_xlfn.IFNA(_xlfn.XLOOKUP($A$1&amp;"-"&amp;A17,#REF!,#REF!),"")))</f>
        <v>Duplicate Bonus</v>
      </c>
      <c r="BL17" t="str">
        <f t="shared" si="5"/>
        <v>DP</v>
      </c>
      <c r="BM17" t="e">
        <f t="shared" si="6"/>
        <v>#REF!</v>
      </c>
      <c r="BN17" t="e">
        <f>IF(BM17="","","D"&amp;COUNTIF($BM$3:BM17,"D"))</f>
        <v>#REF!</v>
      </c>
    </row>
    <row r="18" spans="1:66" ht="18" customHeight="1" x14ac:dyDescent="0.25">
      <c r="A18">
        <v>16</v>
      </c>
      <c r="B18">
        <f>ScoreHelper!C29</f>
        <v>0</v>
      </c>
      <c r="C18">
        <f t="shared" si="3"/>
        <v>0</v>
      </c>
      <c r="D18">
        <f t="shared" si="4"/>
        <v>16</v>
      </c>
      <c r="E18" t="str">
        <f>IF(C18="","",IF(COUNTIF($C$3:C18,C18)&gt;1,"",C18))</f>
        <v/>
      </c>
      <c r="F18">
        <v>16</v>
      </c>
      <c r="G18" t="str">
        <f t="shared" si="0"/>
        <v/>
      </c>
      <c r="H18" t="str">
        <f>IF(G18="","",COUNTIF($G$3:G18,"?*"))</f>
        <v/>
      </c>
      <c r="I18">
        <v>16</v>
      </c>
      <c r="J18" t="str">
        <f t="shared" si="1"/>
        <v/>
      </c>
      <c r="K18" t="str">
        <f t="shared" si="2"/>
        <v/>
      </c>
      <c r="L18" t="str">
        <f>IF(J18="","",_xlfn.IFNA(_xlfn.XLOOKUP(J18,Bonuses!$A$3:$A$54,Bonuses!$H$3:$H$54),""))</f>
        <v/>
      </c>
      <c r="M18" s="20" t="str" cm="1">
        <f t="array" ref="M18">IF(COUNTIF($M$3:$X17,TRUE)&gt;0,"",IF(SUM(--((AZ$7:AZ$11="FREE")+(COUNTIF($J$3:$J18,AZ$7:AZ$11)&gt;0)&gt;0))=5,TRUE,""))</f>
        <v/>
      </c>
      <c r="N18" s="20" t="str" cm="1">
        <f t="array" ref="N18">IF(COUNTIF($M$3:$X17,TRUE)&gt;0,"",IF(SUM(--((BA$7:BA$11="FREE")+(COUNTIF($J$3:$J18,BA$7:BA$11)&gt;0)&gt;0))=5,TRUE,""))</f>
        <v/>
      </c>
      <c r="O18" s="20" t="str" cm="1">
        <f t="array" ref="O18">IF(COUNTIF($M$3:$X17,TRUE)&gt;0,"",IF(SUM(--((BB$7:BB$11="FREE")+(COUNTIF($J$3:$J18,BB$7:BB$11)&gt;0)&gt;0))=5,TRUE,""))</f>
        <v/>
      </c>
      <c r="P18" s="20" t="str" cm="1">
        <f t="array" ref="P18">IF(COUNTIF($M$3:$X17,TRUE)&gt;0,"",IF(SUM(--((BC$7:BC$11="FREE")+(COUNTIF($J$3:$J18,BC$7:BC$11)&gt;0)&gt;0))=5,TRUE,""))</f>
        <v/>
      </c>
      <c r="Q18" s="20" t="str" cm="1">
        <f t="array" ref="Q18">IF(COUNTIF($M$3:$X17,TRUE)&gt;0,"",IF(SUM(--((BD$7:BD$11="FREE")+(COUNTIF($J$3:$J18,BD$7:BD$11)&gt;0)&gt;0))=5,TRUE,""))</f>
        <v/>
      </c>
      <c r="R18" s="20" t="str" cm="1">
        <f t="array" ref="R18">IF(COUNTIF($M$3:$X17,TRUE)&gt;0,"",IF(SUM(--(($AZ$7:$BD$7="FREE")+(COUNTIF($J$3:$J18,$AZ$7:$BD$7)&gt;0)&gt;0))=5,TRUE,""))</f>
        <v/>
      </c>
      <c r="S18" s="20" t="str" cm="1">
        <f t="array" ref="S18">IF(COUNTIF($M$3:$X17,TRUE)&gt;0,"",IF(SUM(--(($AZ$8:$BD$8="FREE")+(COUNTIF($J$3:$J18,$AZ$8:$BD$8)&gt;0)&gt;0))=5,TRUE,""))</f>
        <v/>
      </c>
      <c r="T18" s="20" t="str" cm="1">
        <f t="array" ref="T18">IF(COUNTIF($M$3:$X17,TRUE)&gt;0,"",IF(SUM(--(($AZ$9:$BD$9="FREE")+(COUNTIF($J$3:$J18,$AZ$9:$BD$9)&gt;0)&gt;0))=5,TRUE,""))</f>
        <v/>
      </c>
      <c r="U18" s="20" t="str" cm="1">
        <f t="array" ref="U18">IF(COUNTIF($M$3:$X17,TRUE)&gt;0,"",IF(SUM(--(($AZ$10:$BD$10="FREE")+(COUNTIF($J$3:$J18,$AZ$10:$BD$10)&gt;0)&gt;0))=5,TRUE,""))</f>
        <v/>
      </c>
      <c r="V18" s="20" t="str" cm="1">
        <f t="array" ref="V18">IF(COUNTIF($M$3:$X17,TRUE)&gt;0,"",IF(SUM(--(($AZ$11:$BD$11="FREE")+(COUNTIF($J$3:$J18,$AZ$11:$BD$11)&gt;0)&gt;0))=5,TRUE,""))</f>
        <v/>
      </c>
      <c r="W18" t="str" cm="1">
        <f t="array" ref="W18">IF(COUNTIF($M$3:$X17,TRUE)&gt;0,"",IF(SUM(--((CHOOSE({1,2,3,4,5},$AZ$7,$BA$8,$BB$9,$BC$10,$BD$11)="FREE")+(COUNTIF($J$3:$J18,CHOOSE({1,2,3,4,5},$AZ$7,$BA$8,$BB$9,$BC$10,$BD$11))&gt;0)&gt;0))=5,TRUE,""))</f>
        <v/>
      </c>
      <c r="X18" t="str" cm="1">
        <f t="array" ref="X18">IF(COUNTIF($M$3:$X17,TRUE)&gt;0,"",IF(SUM(--((CHOOSE({1,2,3,4,5},$BD$7,$BC$8,$BB$9,$BA$10,$AZ$11)="FREE")+(COUNTIF($J$3:$J18,CHOOSE({1,2,3,4,5},$BD$7,$BC$8,$BB$9,$BA$10,$AZ$11))&gt;0)&gt;0))=5,TRUE,""))</f>
        <v/>
      </c>
      <c r="Y18" s="20" t="str" cm="1">
        <f t="array" ref="Y18">IF(COUNTIF($Y$3:$AJ17,TRUE)&gt;0,"",IF(SUM(--((AZ$21:AZ$25="FREE")+(COUNTIF($J$3:$J18,AZ$21:AZ$25)&gt;0)&gt;0))=5,TRUE,""))</f>
        <v/>
      </c>
      <c r="Z18" s="20" t="str" cm="1">
        <f t="array" ref="Z18">IF(COUNTIF($Y$3:$AJ17,TRUE)&gt;0,"",IF(SUM(--((BA$21:BA$25="FREE")+(COUNTIF($J$3:$J18,BA$21:BA$25)&gt;0)&gt;0))=5,TRUE,""))</f>
        <v/>
      </c>
      <c r="AA18" s="20" t="str" cm="1">
        <f t="array" ref="AA18">IF(COUNTIF($Y$3:$AJ17,TRUE)&gt;0,"",IF(SUM(--((BB$21:BB$25="FREE")+(COUNTIF($J$3:$J18,BB$21:BB$25)&gt;0)&gt;0))=5,TRUE,""))</f>
        <v/>
      </c>
      <c r="AB18" s="20" t="str" cm="1">
        <f t="array" ref="AB18">IF(COUNTIF($Y$3:$AJ17,TRUE)&gt;0,"",IF(SUM(--((BC$21:BC$25="FREE")+(COUNTIF($J$3:$J18,BC$21:BC$25)&gt;0)&gt;0))=5,TRUE,""))</f>
        <v/>
      </c>
      <c r="AC18" s="20" t="str" cm="1">
        <f t="array" ref="AC18">IF(COUNTIF($Y$3:$AJ17,TRUE)&gt;0,"",IF(SUM(--((BD$21:BD$25="FREE")+(COUNTIF($J$3:$J18,BD$21:BD$25)&gt;0)&gt;0))=5,TRUE,""))</f>
        <v/>
      </c>
      <c r="AD18" s="20" t="str" cm="1">
        <f t="array" ref="AD18">IF(COUNTIF($Y$3:$AJ17,TRUE)&gt;0,"",IF(SUM(--(($AZ$21:$BD$21="FREE")+(COUNTIF($J$3:$J18,$AZ$21:$BD$21)&gt;0)&gt;0))=5,TRUE,""))</f>
        <v/>
      </c>
      <c r="AE18" s="20" t="str" cm="1">
        <f t="array" ref="AE18">IF(COUNTIF($Y$3:$AJ17,TRUE)&gt;0,"",IF(SUM(--(($AZ$22:$BD$22="FREE")+(COUNTIF($J$3:$J18,$AZ$22:$BD$22)&gt;0)&gt;0))=5,TRUE,""))</f>
        <v/>
      </c>
      <c r="AF18" s="20" t="str" cm="1">
        <f t="array" ref="AF18">IF(COUNTIF($Y$3:$AJ17,TRUE)&gt;0,"",IF(SUM(--(($AZ$23:$BD$23="FREE")+(COUNTIF($J$3:$J18,$AZ$23:$BD$23)&gt;0)&gt;0))=5,TRUE,""))</f>
        <v/>
      </c>
      <c r="AG18" s="20" t="str" cm="1">
        <f t="array" ref="AG18">IF(COUNTIF($Y$3:$AJ17,TRUE)&gt;0,"",IF(SUM(--(($AZ$24:$BD$24="FREE")+(COUNTIF($J$3:$J18,$AZ$24:$BD$24)&gt;0)&gt;0))=5,TRUE,""))</f>
        <v/>
      </c>
      <c r="AH18" s="20" t="str" cm="1">
        <f t="array" ref="AH18">IF(COUNTIF($Y$3:$AJ17,TRUE)&gt;0,"",IF(SUM(--(($AZ$25:$BD$25="FREE")+(COUNTIF($J$3:$J18,$AZ$25:$BD$25)&gt;0)&gt;0))=5,TRUE,""))</f>
        <v/>
      </c>
      <c r="AI18" t="str" cm="1">
        <f t="array" ref="AI18">IF(COUNTIF($Y$3:$AJ17,TRUE)&gt;0,"",IF(SUM(--((CHOOSE({1,2,3,4,5},$AZ$21,$BA$22,$BB$23,$BC$24,$BD$25)="FREE")+(COUNTIF($J$3:$J18,CHOOSE({1,2,3,4,5},$AZ$21,$BA$22,$BB$23,$BC$24,$BD$25))&gt;0)&gt;0))=5,TRUE,""))</f>
        <v/>
      </c>
      <c r="AJ18" t="str" cm="1">
        <f t="array" ref="AJ18">IF(COUNTIF($Y$3:$AJ17,TRUE)&gt;0,"",IF(SUM(--((CHOOSE({1,2,3,4,5},$BD$21,$BC$22,$BB$23,$BA$24,$AZ$25)="FREE")+(COUNTIF($J$3:$J18,CHOOSE({1,2,3,4,5},$BD$21,$BC$22,$BB$23,$BA$24,$AZ$25))&gt;0)&gt;0))=5,TRUE,""))</f>
        <v/>
      </c>
      <c r="AK18" s="20" t="str" cm="1">
        <f t="array" ref="AK18">IF(COUNTIF($AK$3:$AV17,TRUE)&gt;0,"",IF(SUM(--((AZ$35:AZ$39="FREE")+(COUNTIF($J$3:$J18,AZ$35:AZ$39)&gt;0)&gt;0))=5,TRUE,""))</f>
        <v/>
      </c>
      <c r="AL18" s="20" t="str" cm="1">
        <f t="array" ref="AL18">IF(COUNTIF($AK$3:$AV17,TRUE)&gt;0,"",IF(SUM(--((BA$35:BA$39="FREE")+(COUNTIF($J$3:$J18,BA$35:BA$39)&gt;0)&gt;0))=5,TRUE,""))</f>
        <v/>
      </c>
      <c r="AM18" s="20" t="str" cm="1">
        <f t="array" ref="AM18">IF(COUNTIF($AK$3:$AV17,TRUE)&gt;0,"",IF(SUM(--((BB$35:BB$39="FREE")+(COUNTIF($J$3:$J18,BB$35:BB$39)&gt;0)&gt;0))=5,TRUE,""))</f>
        <v/>
      </c>
      <c r="AN18" s="20" t="str" cm="1">
        <f t="array" ref="AN18">IF(COUNTIF($AK$3:$AV17,TRUE)&gt;0,"",IF(SUM(--((BC$35:BC$39="FREE")+(COUNTIF($J$3:$J18,BC$35:BC$39)&gt;0)&gt;0))=5,TRUE,""))</f>
        <v/>
      </c>
      <c r="AO18" s="20" t="str" cm="1">
        <f t="array" ref="AO18">IF(COUNTIF($AK$3:$AV17,TRUE)&gt;0,"",IF(SUM(--((BD$35:BD$39="FREE")+(COUNTIF($J$3:$J18,BD$35:BD$39)&gt;0)&gt;0))=5,TRUE,""))</f>
        <v/>
      </c>
      <c r="AP18" s="20" t="str" cm="1">
        <f t="array" ref="AP18">IF(COUNTIF($AK$3:$AV17,TRUE)&gt;0,"",IF(SUM(--(($AZ$35:$BD$35="FREE")+(COUNTIF($J$3:$J18,$AZ$35:$BD$35)&gt;0)&gt;0))=5,TRUE,""))</f>
        <v/>
      </c>
      <c r="AQ18" s="20" t="str" cm="1">
        <f t="array" ref="AQ18">IF(COUNTIF($AK$3:$AV17,TRUE)&gt;0,"",IF(SUM(--(($AZ$36:$BD$36="FREE")+(COUNTIF($J$3:$J18,$AZ$36:$BD$36)&gt;0)&gt;0))=5,TRUE,""))</f>
        <v/>
      </c>
      <c r="AR18" s="20" t="str" cm="1">
        <f t="array" ref="AR18">IF(COUNTIF($AK$3:$AV17,TRUE)&gt;0,"",IF(SUM(--(($AZ$37:$BD$37="FREE")+(COUNTIF($J$3:$J18,$AZ$37:$BD$37)&gt;0)&gt;0))=5,TRUE,""))</f>
        <v/>
      </c>
      <c r="AS18" s="20" t="str" cm="1">
        <f t="array" ref="AS18">IF(COUNTIF($AK$3:$AV17,TRUE)&gt;0,"",IF(SUM(--(($AZ$38:$BD$38="FREE")+(COUNTIF($J$3:$J18,$AZ$38:$BD$38)&gt;0)&gt;0))=5,TRUE,""))</f>
        <v/>
      </c>
      <c r="AT18" s="20" t="str" cm="1">
        <f t="array" ref="AT18">IF(COUNTIF($AK$3:$AV17,TRUE)&gt;0,"",IF(SUM(--(($AZ$39:$BD$39="FREE")+(COUNTIF($J$3:$J18,$AZ$39:$BD$39)&gt;0)&gt;0))=5,TRUE,""))</f>
        <v/>
      </c>
      <c r="AU18" t="str" cm="1">
        <f t="array" ref="AU18">IF(COUNTIF($AK$3:$AV17,TRUE)&gt;0,"",IF(SUM(--((CHOOSE({1,2,3,4,5},$AZ$35,$BA$36,$BB$37,$BC$38,$BD$39)="FREE")+(COUNTIF($J$3:$J18,CHOOSE({1,2,3,4,5},$AZ$35,$BA$36,$BB$37,$BC$38,$BD$39))&gt;0)&gt;0))=5,TRUE,""))</f>
        <v/>
      </c>
      <c r="AV18" t="str" cm="1">
        <f t="array" ref="AV18">IF(COUNTIF($AK$3:$AV17,TRUE)&gt;0,"",IF(SUM(--((CHOOSE({1,2,3,4,5},$BD$35,$BC$36,$BB$37,$BA$38,$AZ$39)="FREE")+(COUNTIF($J$3:$J18,CHOOSE({1,2,3,4,5},$BD$35,$BC$36,$BB$37,$BA$38,$AZ$39))&gt;0)&gt;0))=5,TRUE,""))</f>
        <v/>
      </c>
      <c r="AZ18" s="5" t="s">
        <v>61</v>
      </c>
      <c r="BC18">
        <v>2500</v>
      </c>
      <c r="BH18" s="13"/>
      <c r="BJ18" t="e">
        <f>_xlfn.IFNA(IF(_xlfn.XLOOKUP($A$1&amp;"-"&amp;A18,#REF!,#REF!)="D","D",""),"")</f>
        <v>#REF!</v>
      </c>
      <c r="BK18" t="str">
        <f>IF(BL18="DP","Duplicate Bonus",IF(BJ18="","",_xlfn.IFNA(_xlfn.XLOOKUP($A$1&amp;"-"&amp;A18,#REF!,#REF!),"")))</f>
        <v>Duplicate Bonus</v>
      </c>
      <c r="BL18" t="str">
        <f t="shared" si="5"/>
        <v>DP</v>
      </c>
      <c r="BM18" t="e">
        <f t="shared" si="6"/>
        <v>#REF!</v>
      </c>
      <c r="BN18" t="e">
        <f>IF(BM18="","","D"&amp;COUNTIF($BM$3:BM18,"D"))</f>
        <v>#REF!</v>
      </c>
    </row>
    <row r="19" spans="1:66" ht="18" customHeight="1" x14ac:dyDescent="0.25">
      <c r="A19">
        <v>17</v>
      </c>
      <c r="B19">
        <f>ScoreHelper!C30</f>
        <v>0</v>
      </c>
      <c r="C19">
        <f t="shared" si="3"/>
        <v>0</v>
      </c>
      <c r="D19">
        <f t="shared" si="4"/>
        <v>17</v>
      </c>
      <c r="E19" t="str">
        <f>IF(C19="","",IF(COUNTIF($C$3:C19,C19)&gt;1,"",C19))</f>
        <v/>
      </c>
      <c r="F19">
        <v>17</v>
      </c>
      <c r="G19" t="str">
        <f t="shared" si="0"/>
        <v/>
      </c>
      <c r="H19" t="str">
        <f>IF(G19="","",COUNTIF($G$3:G19,"?*"))</f>
        <v/>
      </c>
      <c r="I19">
        <v>17</v>
      </c>
      <c r="J19" t="str">
        <f t="shared" si="1"/>
        <v/>
      </c>
      <c r="K19" t="str">
        <f t="shared" si="2"/>
        <v/>
      </c>
      <c r="L19" t="str">
        <f>IF(J19="","",_xlfn.IFNA(_xlfn.XLOOKUP(J19,Bonuses!$A$3:$A$54,Bonuses!$H$3:$H$54),""))</f>
        <v/>
      </c>
      <c r="M19" s="20" t="str" cm="1">
        <f t="array" ref="M19">IF(COUNTIF($M$3:$X18,TRUE)&gt;0,"",IF(SUM(--((AZ$7:AZ$11="FREE")+(COUNTIF($J$3:$J19,AZ$7:AZ$11)&gt;0)&gt;0))=5,TRUE,""))</f>
        <v/>
      </c>
      <c r="N19" s="20" t="str" cm="1">
        <f t="array" ref="N19">IF(COUNTIF($M$3:$X18,TRUE)&gt;0,"",IF(SUM(--((BA$7:BA$11="FREE")+(COUNTIF($J$3:$J19,BA$7:BA$11)&gt;0)&gt;0))=5,TRUE,""))</f>
        <v/>
      </c>
      <c r="O19" s="20" t="str" cm="1">
        <f t="array" ref="O19">IF(COUNTIF($M$3:$X18,TRUE)&gt;0,"",IF(SUM(--((BB$7:BB$11="FREE")+(COUNTIF($J$3:$J19,BB$7:BB$11)&gt;0)&gt;0))=5,TRUE,""))</f>
        <v/>
      </c>
      <c r="P19" s="20" t="str" cm="1">
        <f t="array" ref="P19">IF(COUNTIF($M$3:$X18,TRUE)&gt;0,"",IF(SUM(--((BC$7:BC$11="FREE")+(COUNTIF($J$3:$J19,BC$7:BC$11)&gt;0)&gt;0))=5,TRUE,""))</f>
        <v/>
      </c>
      <c r="Q19" s="20" t="str" cm="1">
        <f t="array" ref="Q19">IF(COUNTIF($M$3:$X18,TRUE)&gt;0,"",IF(SUM(--((BD$7:BD$11="FREE")+(COUNTIF($J$3:$J19,BD$7:BD$11)&gt;0)&gt;0))=5,TRUE,""))</f>
        <v/>
      </c>
      <c r="R19" s="20" t="str" cm="1">
        <f t="array" ref="R19">IF(COUNTIF($M$3:$X18,TRUE)&gt;0,"",IF(SUM(--(($AZ$7:$BD$7="FREE")+(COUNTIF($J$3:$J19,$AZ$7:$BD$7)&gt;0)&gt;0))=5,TRUE,""))</f>
        <v/>
      </c>
      <c r="S19" s="20" t="str" cm="1">
        <f t="array" ref="S19">IF(COUNTIF($M$3:$X18,TRUE)&gt;0,"",IF(SUM(--(($AZ$8:$BD$8="FREE")+(COUNTIF($J$3:$J19,$AZ$8:$BD$8)&gt;0)&gt;0))=5,TRUE,""))</f>
        <v/>
      </c>
      <c r="T19" s="20" t="str" cm="1">
        <f t="array" ref="T19">IF(COUNTIF($M$3:$X18,TRUE)&gt;0,"",IF(SUM(--(($AZ$9:$BD$9="FREE")+(COUNTIF($J$3:$J19,$AZ$9:$BD$9)&gt;0)&gt;0))=5,TRUE,""))</f>
        <v/>
      </c>
      <c r="U19" s="20" t="str" cm="1">
        <f t="array" ref="U19">IF(COUNTIF($M$3:$X18,TRUE)&gt;0,"",IF(SUM(--(($AZ$10:$BD$10="FREE")+(COUNTIF($J$3:$J19,$AZ$10:$BD$10)&gt;0)&gt;0))=5,TRUE,""))</f>
        <v/>
      </c>
      <c r="V19" s="20" t="str" cm="1">
        <f t="array" ref="V19">IF(COUNTIF($M$3:$X18,TRUE)&gt;0,"",IF(SUM(--(($AZ$11:$BD$11="FREE")+(COUNTIF($J$3:$J19,$AZ$11:$BD$11)&gt;0)&gt;0))=5,TRUE,""))</f>
        <v/>
      </c>
      <c r="W19" t="str" cm="1">
        <f t="array" ref="W19">IF(COUNTIF($M$3:$X18,TRUE)&gt;0,"",IF(SUM(--((CHOOSE({1,2,3,4,5},$AZ$7,$BA$8,$BB$9,$BC$10,$BD$11)="FREE")+(COUNTIF($J$3:$J19,CHOOSE({1,2,3,4,5},$AZ$7,$BA$8,$BB$9,$BC$10,$BD$11))&gt;0)&gt;0))=5,TRUE,""))</f>
        <v/>
      </c>
      <c r="X19" t="str" cm="1">
        <f t="array" ref="X19">IF(COUNTIF($M$3:$X18,TRUE)&gt;0,"",IF(SUM(--((CHOOSE({1,2,3,4,5},$BD$7,$BC$8,$BB$9,$BA$10,$AZ$11)="FREE")+(COUNTIF($J$3:$J19,CHOOSE({1,2,3,4,5},$BD$7,$BC$8,$BB$9,$BA$10,$AZ$11))&gt;0)&gt;0))=5,TRUE,""))</f>
        <v/>
      </c>
      <c r="Y19" s="20" t="str" cm="1">
        <f t="array" ref="Y19">IF(COUNTIF($Y$3:$AJ18,TRUE)&gt;0,"",IF(SUM(--((AZ$21:AZ$25="FREE")+(COUNTIF($J$3:$J19,AZ$21:AZ$25)&gt;0)&gt;0))=5,TRUE,""))</f>
        <v/>
      </c>
      <c r="Z19" s="20" t="str" cm="1">
        <f t="array" ref="Z19">IF(COUNTIF($Y$3:$AJ18,TRUE)&gt;0,"",IF(SUM(--((BA$21:BA$25="FREE")+(COUNTIF($J$3:$J19,BA$21:BA$25)&gt;0)&gt;0))=5,TRUE,""))</f>
        <v/>
      </c>
      <c r="AA19" s="20" t="str" cm="1">
        <f t="array" ref="AA19">IF(COUNTIF($Y$3:$AJ18,TRUE)&gt;0,"",IF(SUM(--((BB$21:BB$25="FREE")+(COUNTIF($J$3:$J19,BB$21:BB$25)&gt;0)&gt;0))=5,TRUE,""))</f>
        <v/>
      </c>
      <c r="AB19" s="20" t="str" cm="1">
        <f t="array" ref="AB19">IF(COUNTIF($Y$3:$AJ18,TRUE)&gt;0,"",IF(SUM(--((BC$21:BC$25="FREE")+(COUNTIF($J$3:$J19,BC$21:BC$25)&gt;0)&gt;0))=5,TRUE,""))</f>
        <v/>
      </c>
      <c r="AC19" s="20" t="str" cm="1">
        <f t="array" ref="AC19">IF(COUNTIF($Y$3:$AJ18,TRUE)&gt;0,"",IF(SUM(--((BD$21:BD$25="FREE")+(COUNTIF($J$3:$J19,BD$21:BD$25)&gt;0)&gt;0))=5,TRUE,""))</f>
        <v/>
      </c>
      <c r="AD19" s="20" t="str" cm="1">
        <f t="array" ref="AD19">IF(COUNTIF($Y$3:$AJ18,TRUE)&gt;0,"",IF(SUM(--(($AZ$21:$BD$21="FREE")+(COUNTIF($J$3:$J19,$AZ$21:$BD$21)&gt;0)&gt;0))=5,TRUE,""))</f>
        <v/>
      </c>
      <c r="AE19" s="20" t="str" cm="1">
        <f t="array" ref="AE19">IF(COUNTIF($Y$3:$AJ18,TRUE)&gt;0,"",IF(SUM(--(($AZ$22:$BD$22="FREE")+(COUNTIF($J$3:$J19,$AZ$22:$BD$22)&gt;0)&gt;0))=5,TRUE,""))</f>
        <v/>
      </c>
      <c r="AF19" s="20" t="str" cm="1">
        <f t="array" ref="AF19">IF(COUNTIF($Y$3:$AJ18,TRUE)&gt;0,"",IF(SUM(--(($AZ$23:$BD$23="FREE")+(COUNTIF($J$3:$J19,$AZ$23:$BD$23)&gt;0)&gt;0))=5,TRUE,""))</f>
        <v/>
      </c>
      <c r="AG19" s="20" t="str" cm="1">
        <f t="array" ref="AG19">IF(COUNTIF($Y$3:$AJ18,TRUE)&gt;0,"",IF(SUM(--(($AZ$24:$BD$24="FREE")+(COUNTIF($J$3:$J19,$AZ$24:$BD$24)&gt;0)&gt;0))=5,TRUE,""))</f>
        <v/>
      </c>
      <c r="AH19" s="20" t="str" cm="1">
        <f t="array" ref="AH19">IF(COUNTIF($Y$3:$AJ18,TRUE)&gt;0,"",IF(SUM(--(($AZ$25:$BD$25="FREE")+(COUNTIF($J$3:$J19,$AZ$25:$BD$25)&gt;0)&gt;0))=5,TRUE,""))</f>
        <v/>
      </c>
      <c r="AI19" t="str" cm="1">
        <f t="array" ref="AI19">IF(COUNTIF($Y$3:$AJ18,TRUE)&gt;0,"",IF(SUM(--((CHOOSE({1,2,3,4,5},$AZ$21,$BA$22,$BB$23,$BC$24,$BD$25)="FREE")+(COUNTIF($J$3:$J19,CHOOSE({1,2,3,4,5},$AZ$21,$BA$22,$BB$23,$BC$24,$BD$25))&gt;0)&gt;0))=5,TRUE,""))</f>
        <v/>
      </c>
      <c r="AJ19" t="str" cm="1">
        <f t="array" ref="AJ19">IF(COUNTIF($Y$3:$AJ18,TRUE)&gt;0,"",IF(SUM(--((CHOOSE({1,2,3,4,5},$BD$21,$BC$22,$BB$23,$BA$24,$AZ$25)="FREE")+(COUNTIF($J$3:$J19,CHOOSE({1,2,3,4,5},$BD$21,$BC$22,$BB$23,$BA$24,$AZ$25))&gt;0)&gt;0))=5,TRUE,""))</f>
        <v/>
      </c>
      <c r="AK19" s="20" t="str" cm="1">
        <f t="array" ref="AK19">IF(COUNTIF($AK$3:$AV18,TRUE)&gt;0,"",IF(SUM(--((AZ$35:AZ$39="FREE")+(COUNTIF($J$3:$J19,AZ$35:AZ$39)&gt;0)&gt;0))=5,TRUE,""))</f>
        <v/>
      </c>
      <c r="AL19" s="20" t="str" cm="1">
        <f t="array" ref="AL19">IF(COUNTIF($AK$3:$AV18,TRUE)&gt;0,"",IF(SUM(--((BA$35:BA$39="FREE")+(COUNTIF($J$3:$J19,BA$35:BA$39)&gt;0)&gt;0))=5,TRUE,""))</f>
        <v/>
      </c>
      <c r="AM19" s="20" t="str" cm="1">
        <f t="array" ref="AM19">IF(COUNTIF($AK$3:$AV18,TRUE)&gt;0,"",IF(SUM(--((BB$35:BB$39="FREE")+(COUNTIF($J$3:$J19,BB$35:BB$39)&gt;0)&gt;0))=5,TRUE,""))</f>
        <v/>
      </c>
      <c r="AN19" s="20" t="str" cm="1">
        <f t="array" ref="AN19">IF(COUNTIF($AK$3:$AV18,TRUE)&gt;0,"",IF(SUM(--((BC$35:BC$39="FREE")+(COUNTIF($J$3:$J19,BC$35:BC$39)&gt;0)&gt;0))=5,TRUE,""))</f>
        <v/>
      </c>
      <c r="AO19" s="20" t="str" cm="1">
        <f t="array" ref="AO19">IF(COUNTIF($AK$3:$AV18,TRUE)&gt;0,"",IF(SUM(--((BD$35:BD$39="FREE")+(COUNTIF($J$3:$J19,BD$35:BD$39)&gt;0)&gt;0))=5,TRUE,""))</f>
        <v/>
      </c>
      <c r="AP19" s="20" t="str" cm="1">
        <f t="array" ref="AP19">IF(COUNTIF($AK$3:$AV18,TRUE)&gt;0,"",IF(SUM(--(($AZ$35:$BD$35="FREE")+(COUNTIF($J$3:$J19,$AZ$35:$BD$35)&gt;0)&gt;0))=5,TRUE,""))</f>
        <v/>
      </c>
      <c r="AQ19" s="20" t="str" cm="1">
        <f t="array" ref="AQ19">IF(COUNTIF($AK$3:$AV18,TRUE)&gt;0,"",IF(SUM(--(($AZ$36:$BD$36="FREE")+(COUNTIF($J$3:$J19,$AZ$36:$BD$36)&gt;0)&gt;0))=5,TRUE,""))</f>
        <v/>
      </c>
      <c r="AR19" s="20" t="str" cm="1">
        <f t="array" ref="AR19">IF(COUNTIF($AK$3:$AV18,TRUE)&gt;0,"",IF(SUM(--(($AZ$37:$BD$37="FREE")+(COUNTIF($J$3:$J19,$AZ$37:$BD$37)&gt;0)&gt;0))=5,TRUE,""))</f>
        <v/>
      </c>
      <c r="AS19" s="20" t="str" cm="1">
        <f t="array" ref="AS19">IF(COUNTIF($AK$3:$AV18,TRUE)&gt;0,"",IF(SUM(--(($AZ$38:$BD$38="FREE")+(COUNTIF($J$3:$J19,$AZ$38:$BD$38)&gt;0)&gt;0))=5,TRUE,""))</f>
        <v/>
      </c>
      <c r="AT19" s="20" t="str" cm="1">
        <f t="array" ref="AT19">IF(COUNTIF($AK$3:$AV18,TRUE)&gt;0,"",IF(SUM(--(($AZ$39:$BD$39="FREE")+(COUNTIF($J$3:$J19,$AZ$39:$BD$39)&gt;0)&gt;0))=5,TRUE,""))</f>
        <v/>
      </c>
      <c r="AU19" t="str" cm="1">
        <f t="array" ref="AU19">IF(COUNTIF($AK$3:$AV18,TRUE)&gt;0,"",IF(SUM(--((CHOOSE({1,2,3,4,5},$AZ$35,$BA$36,$BB$37,$BC$38,$BD$39)="FREE")+(COUNTIF($J$3:$J19,CHOOSE({1,2,3,4,5},$AZ$35,$BA$36,$BB$37,$BC$38,$BD$39))&gt;0)&gt;0))=5,TRUE,""))</f>
        <v/>
      </c>
      <c r="AV19" t="str" cm="1">
        <f t="array" ref="AV19">IF(COUNTIF($AK$3:$AV18,TRUE)&gt;0,"",IF(SUM(--((CHOOSE({1,2,3,4,5},$BD$35,$BC$36,$BB$37,$BA$38,$AZ$39)="FREE")+(COUNTIF($J$3:$J19,CHOOSE({1,2,3,4,5},$BD$35,$BC$36,$BB$37,$BA$38,$AZ$39))&gt;0)&gt;0))=5,TRUE,""))</f>
        <v/>
      </c>
      <c r="BG19" s="10" t="s">
        <v>60</v>
      </c>
      <c r="BH19" s="13"/>
      <c r="BI19" s="15">
        <f>SUM(BI20:BI31)</f>
        <v>0</v>
      </c>
      <c r="BJ19" t="e">
        <f>_xlfn.IFNA(IF(_xlfn.XLOOKUP($A$1&amp;"-"&amp;A19,#REF!,#REF!)="D","D",""),"")</f>
        <v>#REF!</v>
      </c>
      <c r="BK19" t="str">
        <f>IF(BL19="DP","Duplicate Bonus",IF(BJ19="","",_xlfn.IFNA(_xlfn.XLOOKUP($A$1&amp;"-"&amp;A19,#REF!,#REF!),"")))</f>
        <v>Duplicate Bonus</v>
      </c>
      <c r="BL19" t="str">
        <f t="shared" si="5"/>
        <v>DP</v>
      </c>
      <c r="BM19" t="e">
        <f t="shared" si="6"/>
        <v>#REF!</v>
      </c>
      <c r="BN19" t="e">
        <f>IF(BM19="","","D"&amp;COUNTIF($BM$3:BM19,"D"))</f>
        <v>#REF!</v>
      </c>
    </row>
    <row r="20" spans="1:66" ht="18" customHeight="1" x14ac:dyDescent="0.25">
      <c r="A20">
        <v>18</v>
      </c>
      <c r="B20">
        <f>ScoreHelper!C31</f>
        <v>0</v>
      </c>
      <c r="C20">
        <f t="shared" si="3"/>
        <v>0</v>
      </c>
      <c r="D20">
        <f t="shared" si="4"/>
        <v>18</v>
      </c>
      <c r="E20" t="str">
        <f>IF(C20="","",IF(COUNTIF($C$3:C20,C20)&gt;1,"",C20))</f>
        <v/>
      </c>
      <c r="F20">
        <v>18</v>
      </c>
      <c r="G20" t="str">
        <f t="shared" si="0"/>
        <v/>
      </c>
      <c r="H20" t="str">
        <f>IF(G20="","",COUNTIF($G$3:G20,"?*"))</f>
        <v/>
      </c>
      <c r="I20">
        <v>18</v>
      </c>
      <c r="J20" t="str">
        <f t="shared" si="1"/>
        <v/>
      </c>
      <c r="K20" t="str">
        <f t="shared" si="2"/>
        <v/>
      </c>
      <c r="L20" t="str">
        <f>IF(J20="","",_xlfn.IFNA(_xlfn.XLOOKUP(J20,Bonuses!$A$3:$A$54,Bonuses!$H$3:$H$54),""))</f>
        <v/>
      </c>
      <c r="M20" s="20" t="str" cm="1">
        <f t="array" ref="M20">IF(COUNTIF($M$3:$X19,TRUE)&gt;0,"",IF(SUM(--((AZ$7:AZ$11="FREE")+(COUNTIF($J$3:$J20,AZ$7:AZ$11)&gt;0)&gt;0))=5,TRUE,""))</f>
        <v/>
      </c>
      <c r="N20" s="20" t="str" cm="1">
        <f t="array" ref="N20">IF(COUNTIF($M$3:$X19,TRUE)&gt;0,"",IF(SUM(--((BA$7:BA$11="FREE")+(COUNTIF($J$3:$J20,BA$7:BA$11)&gt;0)&gt;0))=5,TRUE,""))</f>
        <v/>
      </c>
      <c r="O20" s="20" t="str" cm="1">
        <f t="array" ref="O20">IF(COUNTIF($M$3:$X19,TRUE)&gt;0,"",IF(SUM(--((BB$7:BB$11="FREE")+(COUNTIF($J$3:$J20,BB$7:BB$11)&gt;0)&gt;0))=5,TRUE,""))</f>
        <v/>
      </c>
      <c r="P20" s="20" t="str" cm="1">
        <f t="array" ref="P20">IF(COUNTIF($M$3:$X19,TRUE)&gt;0,"",IF(SUM(--((BC$7:BC$11="FREE")+(COUNTIF($J$3:$J20,BC$7:BC$11)&gt;0)&gt;0))=5,TRUE,""))</f>
        <v/>
      </c>
      <c r="Q20" s="20" t="str" cm="1">
        <f t="array" ref="Q20">IF(COUNTIF($M$3:$X19,TRUE)&gt;0,"",IF(SUM(--((BD$7:BD$11="FREE")+(COUNTIF($J$3:$J20,BD$7:BD$11)&gt;0)&gt;0))=5,TRUE,""))</f>
        <v/>
      </c>
      <c r="R20" s="20" t="str" cm="1">
        <f t="array" ref="R20">IF(COUNTIF($M$3:$X19,TRUE)&gt;0,"",IF(SUM(--(($AZ$7:$BD$7="FREE")+(COUNTIF($J$3:$J20,$AZ$7:$BD$7)&gt;0)&gt;0))=5,TRUE,""))</f>
        <v/>
      </c>
      <c r="S20" s="20" t="str" cm="1">
        <f t="array" ref="S20">IF(COUNTIF($M$3:$X19,TRUE)&gt;0,"",IF(SUM(--(($AZ$8:$BD$8="FREE")+(COUNTIF($J$3:$J20,$AZ$8:$BD$8)&gt;0)&gt;0))=5,TRUE,""))</f>
        <v/>
      </c>
      <c r="T20" s="20" t="str" cm="1">
        <f t="array" ref="T20">IF(COUNTIF($M$3:$X19,TRUE)&gt;0,"",IF(SUM(--(($AZ$9:$BD$9="FREE")+(COUNTIF($J$3:$J20,$AZ$9:$BD$9)&gt;0)&gt;0))=5,TRUE,""))</f>
        <v/>
      </c>
      <c r="U20" s="20" t="str" cm="1">
        <f t="array" ref="U20">IF(COUNTIF($M$3:$X19,TRUE)&gt;0,"",IF(SUM(--(($AZ$10:$BD$10="FREE")+(COUNTIF($J$3:$J20,$AZ$10:$BD$10)&gt;0)&gt;0))=5,TRUE,""))</f>
        <v/>
      </c>
      <c r="V20" s="20" t="str" cm="1">
        <f t="array" ref="V20">IF(COUNTIF($M$3:$X19,TRUE)&gt;0,"",IF(SUM(--(($AZ$11:$BD$11="FREE")+(COUNTIF($J$3:$J20,$AZ$11:$BD$11)&gt;0)&gt;0))=5,TRUE,""))</f>
        <v/>
      </c>
      <c r="W20" t="str" cm="1">
        <f t="array" ref="W20">IF(COUNTIF($M$3:$X19,TRUE)&gt;0,"",IF(SUM(--((CHOOSE({1,2,3,4,5},$AZ$7,$BA$8,$BB$9,$BC$10,$BD$11)="FREE")+(COUNTIF($J$3:$J20,CHOOSE({1,2,3,4,5},$AZ$7,$BA$8,$BB$9,$BC$10,$BD$11))&gt;0)&gt;0))=5,TRUE,""))</f>
        <v/>
      </c>
      <c r="X20" t="str" cm="1">
        <f t="array" ref="X20">IF(COUNTIF($M$3:$X19,TRUE)&gt;0,"",IF(SUM(--((CHOOSE({1,2,3,4,5},$BD$7,$BC$8,$BB$9,$BA$10,$AZ$11)="FREE")+(COUNTIF($J$3:$J20,CHOOSE({1,2,3,4,5},$BD$7,$BC$8,$BB$9,$BA$10,$AZ$11))&gt;0)&gt;0))=5,TRUE,""))</f>
        <v/>
      </c>
      <c r="Y20" s="20" t="str" cm="1">
        <f t="array" ref="Y20">IF(COUNTIF($Y$3:$AJ19,TRUE)&gt;0,"",IF(SUM(--((AZ$21:AZ$25="FREE")+(COUNTIF($J$3:$J20,AZ$21:AZ$25)&gt;0)&gt;0))=5,TRUE,""))</f>
        <v/>
      </c>
      <c r="Z20" s="20" t="str" cm="1">
        <f t="array" ref="Z20">IF(COUNTIF($Y$3:$AJ19,TRUE)&gt;0,"",IF(SUM(--((BA$21:BA$25="FREE")+(COUNTIF($J$3:$J20,BA$21:BA$25)&gt;0)&gt;0))=5,TRUE,""))</f>
        <v/>
      </c>
      <c r="AA20" s="20" t="str" cm="1">
        <f t="array" ref="AA20">IF(COUNTIF($Y$3:$AJ19,TRUE)&gt;0,"",IF(SUM(--((BB$21:BB$25="FREE")+(COUNTIF($J$3:$J20,BB$21:BB$25)&gt;0)&gt;0))=5,TRUE,""))</f>
        <v/>
      </c>
      <c r="AB20" s="20" t="str" cm="1">
        <f t="array" ref="AB20">IF(COUNTIF($Y$3:$AJ19,TRUE)&gt;0,"",IF(SUM(--((BC$21:BC$25="FREE")+(COUNTIF($J$3:$J20,BC$21:BC$25)&gt;0)&gt;0))=5,TRUE,""))</f>
        <v/>
      </c>
      <c r="AC20" s="20" t="str" cm="1">
        <f t="array" ref="AC20">IF(COUNTIF($Y$3:$AJ19,TRUE)&gt;0,"",IF(SUM(--((BD$21:BD$25="FREE")+(COUNTIF($J$3:$J20,BD$21:BD$25)&gt;0)&gt;0))=5,TRUE,""))</f>
        <v/>
      </c>
      <c r="AD20" s="20" t="str" cm="1">
        <f t="array" ref="AD20">IF(COUNTIF($Y$3:$AJ19,TRUE)&gt;0,"",IF(SUM(--(($AZ$21:$BD$21="FREE")+(COUNTIF($J$3:$J20,$AZ$21:$BD$21)&gt;0)&gt;0))=5,TRUE,""))</f>
        <v/>
      </c>
      <c r="AE20" s="20" t="str" cm="1">
        <f t="array" ref="AE20">IF(COUNTIF($Y$3:$AJ19,TRUE)&gt;0,"",IF(SUM(--(($AZ$22:$BD$22="FREE")+(COUNTIF($J$3:$J20,$AZ$22:$BD$22)&gt;0)&gt;0))=5,TRUE,""))</f>
        <v/>
      </c>
      <c r="AF20" s="20" t="str" cm="1">
        <f t="array" ref="AF20">IF(COUNTIF($Y$3:$AJ19,TRUE)&gt;0,"",IF(SUM(--(($AZ$23:$BD$23="FREE")+(COUNTIF($J$3:$J20,$AZ$23:$BD$23)&gt;0)&gt;0))=5,TRUE,""))</f>
        <v/>
      </c>
      <c r="AG20" s="20" t="str" cm="1">
        <f t="array" ref="AG20">IF(COUNTIF($Y$3:$AJ19,TRUE)&gt;0,"",IF(SUM(--(($AZ$24:$BD$24="FREE")+(COUNTIF($J$3:$J20,$AZ$24:$BD$24)&gt;0)&gt;0))=5,TRUE,""))</f>
        <v/>
      </c>
      <c r="AH20" s="20" t="str" cm="1">
        <f t="array" ref="AH20">IF(COUNTIF($Y$3:$AJ19,TRUE)&gt;0,"",IF(SUM(--(($AZ$25:$BD$25="FREE")+(COUNTIF($J$3:$J20,$AZ$25:$BD$25)&gt;0)&gt;0))=5,TRUE,""))</f>
        <v/>
      </c>
      <c r="AI20" t="str" cm="1">
        <f t="array" ref="AI20">IF(COUNTIF($Y$3:$AJ19,TRUE)&gt;0,"",IF(SUM(--((CHOOSE({1,2,3,4,5},$AZ$21,$BA$22,$BB$23,$BC$24,$BD$25)="FREE")+(COUNTIF($J$3:$J20,CHOOSE({1,2,3,4,5},$AZ$21,$BA$22,$BB$23,$BC$24,$BD$25))&gt;0)&gt;0))=5,TRUE,""))</f>
        <v/>
      </c>
      <c r="AJ20" t="str" cm="1">
        <f t="array" ref="AJ20">IF(COUNTIF($Y$3:$AJ19,TRUE)&gt;0,"",IF(SUM(--((CHOOSE({1,2,3,4,5},$BD$21,$BC$22,$BB$23,$BA$24,$AZ$25)="FREE")+(COUNTIF($J$3:$J20,CHOOSE({1,2,3,4,5},$BD$21,$BC$22,$BB$23,$BA$24,$AZ$25))&gt;0)&gt;0))=5,TRUE,""))</f>
        <v/>
      </c>
      <c r="AK20" s="20" t="str" cm="1">
        <f t="array" ref="AK20">IF(COUNTIF($AK$3:$AV19,TRUE)&gt;0,"",IF(SUM(--((AZ$35:AZ$39="FREE")+(COUNTIF($J$3:$J20,AZ$35:AZ$39)&gt;0)&gt;0))=5,TRUE,""))</f>
        <v/>
      </c>
      <c r="AL20" s="20" t="str" cm="1">
        <f t="array" ref="AL20">IF(COUNTIF($AK$3:$AV19,TRUE)&gt;0,"",IF(SUM(--((BA$35:BA$39="FREE")+(COUNTIF($J$3:$J20,BA$35:BA$39)&gt;0)&gt;0))=5,TRUE,""))</f>
        <v/>
      </c>
      <c r="AM20" s="20" t="str" cm="1">
        <f t="array" ref="AM20">IF(COUNTIF($AK$3:$AV19,TRUE)&gt;0,"",IF(SUM(--((BB$35:BB$39="FREE")+(COUNTIF($J$3:$J20,BB$35:BB$39)&gt;0)&gt;0))=5,TRUE,""))</f>
        <v/>
      </c>
      <c r="AN20" s="20" t="str" cm="1">
        <f t="array" ref="AN20">IF(COUNTIF($AK$3:$AV19,TRUE)&gt;0,"",IF(SUM(--((BC$35:BC$39="FREE")+(COUNTIF($J$3:$J20,BC$35:BC$39)&gt;0)&gt;0))=5,TRUE,""))</f>
        <v/>
      </c>
      <c r="AO20" s="20" t="str" cm="1">
        <f t="array" ref="AO20">IF(COUNTIF($AK$3:$AV19,TRUE)&gt;0,"",IF(SUM(--((BD$35:BD$39="FREE")+(COUNTIF($J$3:$J20,BD$35:BD$39)&gt;0)&gt;0))=5,TRUE,""))</f>
        <v/>
      </c>
      <c r="AP20" s="20" t="str" cm="1">
        <f t="array" ref="AP20">IF(COUNTIF($AK$3:$AV19,TRUE)&gt;0,"",IF(SUM(--(($AZ$35:$BD$35="FREE")+(COUNTIF($J$3:$J20,$AZ$35:$BD$35)&gt;0)&gt;0))=5,TRUE,""))</f>
        <v/>
      </c>
      <c r="AQ20" s="20" t="str" cm="1">
        <f t="array" ref="AQ20">IF(COUNTIF($AK$3:$AV19,TRUE)&gt;0,"",IF(SUM(--(($AZ$36:$BD$36="FREE")+(COUNTIF($J$3:$J20,$AZ$36:$BD$36)&gt;0)&gt;0))=5,TRUE,""))</f>
        <v/>
      </c>
      <c r="AR20" s="20" t="str" cm="1">
        <f t="array" ref="AR20">IF(COUNTIF($AK$3:$AV19,TRUE)&gt;0,"",IF(SUM(--(($AZ$37:$BD$37="FREE")+(COUNTIF($J$3:$J20,$AZ$37:$BD$37)&gt;0)&gt;0))=5,TRUE,""))</f>
        <v/>
      </c>
      <c r="AS20" s="20" t="str" cm="1">
        <f t="array" ref="AS20">IF(COUNTIF($AK$3:$AV19,TRUE)&gt;0,"",IF(SUM(--(($AZ$38:$BD$38="FREE")+(COUNTIF($J$3:$J20,$AZ$38:$BD$38)&gt;0)&gt;0))=5,TRUE,""))</f>
        <v/>
      </c>
      <c r="AT20" s="20" t="str" cm="1">
        <f t="array" ref="AT20">IF(COUNTIF($AK$3:$AV19,TRUE)&gt;0,"",IF(SUM(--(($AZ$39:$BD$39="FREE")+(COUNTIF($J$3:$J20,$AZ$39:$BD$39)&gt;0)&gt;0))=5,TRUE,""))</f>
        <v/>
      </c>
      <c r="AU20" t="str" cm="1">
        <f t="array" ref="AU20">IF(COUNTIF($AK$3:$AV19,TRUE)&gt;0,"",IF(SUM(--((CHOOSE({1,2,3,4,5},$AZ$35,$BA$36,$BB$37,$BC$38,$BD$39)="FREE")+(COUNTIF($J$3:$J20,CHOOSE({1,2,3,4,5},$AZ$35,$BA$36,$BB$37,$BC$38,$BD$39))&gt;0)&gt;0))=5,TRUE,""))</f>
        <v/>
      </c>
      <c r="AV20" t="str" cm="1">
        <f t="array" ref="AV20">IF(COUNTIF($AK$3:$AV19,TRUE)&gt;0,"",IF(SUM(--((CHOOSE({1,2,3,4,5},$BD$35,$BC$36,$BB$37,$BA$38,$AZ$39)="FREE")+(COUNTIF($J$3:$J20,CHOOSE({1,2,3,4,5},$BD$35,$BC$36,$BB$37,$BA$38,$AZ$39))&gt;0)&gt;0))=5,TRUE,""))</f>
        <v/>
      </c>
      <c r="AZ20" s="6" t="s">
        <v>53</v>
      </c>
      <c r="BA20" s="6" t="s">
        <v>54</v>
      </c>
      <c r="BB20" s="6" t="s">
        <v>55</v>
      </c>
      <c r="BC20" s="6" t="s">
        <v>56</v>
      </c>
      <c r="BD20" s="6" t="s">
        <v>57</v>
      </c>
      <c r="BG20" s="10" t="s">
        <v>53</v>
      </c>
      <c r="BH20" s="12" t="s">
        <v>60</v>
      </c>
      <c r="BI20">
        <f>AZ26</f>
        <v>0</v>
      </c>
      <c r="BJ20" t="e">
        <f>_xlfn.IFNA(IF(_xlfn.XLOOKUP($A$1&amp;"-"&amp;A20,#REF!,#REF!)="D","D",""),"")</f>
        <v>#REF!</v>
      </c>
      <c r="BK20" t="str">
        <f>IF(BL20="DP","Duplicate Bonus",IF(BJ20="","",_xlfn.IFNA(_xlfn.XLOOKUP($A$1&amp;"-"&amp;A20,#REF!,#REF!),"")))</f>
        <v>Duplicate Bonus</v>
      </c>
      <c r="BL20" t="str">
        <f t="shared" si="5"/>
        <v>DP</v>
      </c>
      <c r="BM20" t="e">
        <f t="shared" si="6"/>
        <v>#REF!</v>
      </c>
      <c r="BN20" t="e">
        <f>IF(BM20="","","D"&amp;COUNTIF($BM$3:BM20,"D"))</f>
        <v>#REF!</v>
      </c>
    </row>
    <row r="21" spans="1:66" ht="18" customHeight="1" x14ac:dyDescent="0.25">
      <c r="A21">
        <v>19</v>
      </c>
      <c r="B21">
        <f>ScoreHelper!C32</f>
        <v>0</v>
      </c>
      <c r="C21">
        <f t="shared" si="3"/>
        <v>0</v>
      </c>
      <c r="D21">
        <f t="shared" si="4"/>
        <v>19</v>
      </c>
      <c r="E21" t="str">
        <f>IF(C21="","",IF(COUNTIF($C$3:C21,C21)&gt;1,"",C21))</f>
        <v/>
      </c>
      <c r="F21">
        <v>19</v>
      </c>
      <c r="G21" t="str">
        <f t="shared" si="0"/>
        <v/>
      </c>
      <c r="H21" t="str">
        <f>IF(G21="","",COUNTIF($G$3:G21,"?*"))</f>
        <v/>
      </c>
      <c r="I21">
        <v>19</v>
      </c>
      <c r="J21" t="str">
        <f t="shared" si="1"/>
        <v/>
      </c>
      <c r="K21" t="str">
        <f t="shared" si="2"/>
        <v/>
      </c>
      <c r="L21" t="str">
        <f>IF(J21="","",_xlfn.IFNA(_xlfn.XLOOKUP(J21,Bonuses!$A$3:$A$54,Bonuses!$H$3:$H$54),""))</f>
        <v/>
      </c>
      <c r="M21" s="20" t="str" cm="1">
        <f t="array" ref="M21">IF(COUNTIF($M$3:$X20,TRUE)&gt;0,"",IF(SUM(--((AZ$7:AZ$11="FREE")+(COUNTIF($J$3:$J21,AZ$7:AZ$11)&gt;0)&gt;0))=5,TRUE,""))</f>
        <v/>
      </c>
      <c r="N21" s="20" t="str" cm="1">
        <f t="array" ref="N21">IF(COUNTIF($M$3:$X20,TRUE)&gt;0,"",IF(SUM(--((BA$7:BA$11="FREE")+(COUNTIF($J$3:$J21,BA$7:BA$11)&gt;0)&gt;0))=5,TRUE,""))</f>
        <v/>
      </c>
      <c r="O21" s="20" t="str" cm="1">
        <f t="array" ref="O21">IF(COUNTIF($M$3:$X20,TRUE)&gt;0,"",IF(SUM(--((BB$7:BB$11="FREE")+(COUNTIF($J$3:$J21,BB$7:BB$11)&gt;0)&gt;0))=5,TRUE,""))</f>
        <v/>
      </c>
      <c r="P21" s="20" t="str" cm="1">
        <f t="array" ref="P21">IF(COUNTIF($M$3:$X20,TRUE)&gt;0,"",IF(SUM(--((BC$7:BC$11="FREE")+(COUNTIF($J$3:$J21,BC$7:BC$11)&gt;0)&gt;0))=5,TRUE,""))</f>
        <v/>
      </c>
      <c r="Q21" s="20" t="str" cm="1">
        <f t="array" ref="Q21">IF(COUNTIF($M$3:$X20,TRUE)&gt;0,"",IF(SUM(--((BD$7:BD$11="FREE")+(COUNTIF($J$3:$J21,BD$7:BD$11)&gt;0)&gt;0))=5,TRUE,""))</f>
        <v/>
      </c>
      <c r="R21" s="20" t="str" cm="1">
        <f t="array" ref="R21">IF(COUNTIF($M$3:$X20,TRUE)&gt;0,"",IF(SUM(--(($AZ$7:$BD$7="FREE")+(COUNTIF($J$3:$J21,$AZ$7:$BD$7)&gt;0)&gt;0))=5,TRUE,""))</f>
        <v/>
      </c>
      <c r="S21" s="20" t="str" cm="1">
        <f t="array" ref="S21">IF(COUNTIF($M$3:$X20,TRUE)&gt;0,"",IF(SUM(--(($AZ$8:$BD$8="FREE")+(COUNTIF($J$3:$J21,$AZ$8:$BD$8)&gt;0)&gt;0))=5,TRUE,""))</f>
        <v/>
      </c>
      <c r="T21" s="20" t="str" cm="1">
        <f t="array" ref="T21">IF(COUNTIF($M$3:$X20,TRUE)&gt;0,"",IF(SUM(--(($AZ$9:$BD$9="FREE")+(COUNTIF($J$3:$J21,$AZ$9:$BD$9)&gt;0)&gt;0))=5,TRUE,""))</f>
        <v/>
      </c>
      <c r="U21" s="20" t="str" cm="1">
        <f t="array" ref="U21">IF(COUNTIF($M$3:$X20,TRUE)&gt;0,"",IF(SUM(--(($AZ$10:$BD$10="FREE")+(COUNTIF($J$3:$J21,$AZ$10:$BD$10)&gt;0)&gt;0))=5,TRUE,""))</f>
        <v/>
      </c>
      <c r="V21" s="20" t="str" cm="1">
        <f t="array" ref="V21">IF(COUNTIF($M$3:$X20,TRUE)&gt;0,"",IF(SUM(--(($AZ$11:$BD$11="FREE")+(COUNTIF($J$3:$J21,$AZ$11:$BD$11)&gt;0)&gt;0))=5,TRUE,""))</f>
        <v/>
      </c>
      <c r="W21" t="str" cm="1">
        <f t="array" ref="W21">IF(COUNTIF($M$3:$X20,TRUE)&gt;0,"",IF(SUM(--((CHOOSE({1,2,3,4,5},$AZ$7,$BA$8,$BB$9,$BC$10,$BD$11)="FREE")+(COUNTIF($J$3:$J21,CHOOSE({1,2,3,4,5},$AZ$7,$BA$8,$BB$9,$BC$10,$BD$11))&gt;0)&gt;0))=5,TRUE,""))</f>
        <v/>
      </c>
      <c r="X21" t="str" cm="1">
        <f t="array" ref="X21">IF(COUNTIF($M$3:$X20,TRUE)&gt;0,"",IF(SUM(--((CHOOSE({1,2,3,4,5},$BD$7,$BC$8,$BB$9,$BA$10,$AZ$11)="FREE")+(COUNTIF($J$3:$J21,CHOOSE({1,2,3,4,5},$BD$7,$BC$8,$BB$9,$BA$10,$AZ$11))&gt;0)&gt;0))=5,TRUE,""))</f>
        <v/>
      </c>
      <c r="Y21" s="20" t="str" cm="1">
        <f t="array" ref="Y21">IF(COUNTIF($Y$3:$AJ20,TRUE)&gt;0,"",IF(SUM(--((AZ$21:AZ$25="FREE")+(COUNTIF($J$3:$J21,AZ$21:AZ$25)&gt;0)&gt;0))=5,TRUE,""))</f>
        <v/>
      </c>
      <c r="Z21" s="20" t="str" cm="1">
        <f t="array" ref="Z21">IF(COUNTIF($Y$3:$AJ20,TRUE)&gt;0,"",IF(SUM(--((BA$21:BA$25="FREE")+(COUNTIF($J$3:$J21,BA$21:BA$25)&gt;0)&gt;0))=5,TRUE,""))</f>
        <v/>
      </c>
      <c r="AA21" s="20" t="str" cm="1">
        <f t="array" ref="AA21">IF(COUNTIF($Y$3:$AJ20,TRUE)&gt;0,"",IF(SUM(--((BB$21:BB$25="FREE")+(COUNTIF($J$3:$J21,BB$21:BB$25)&gt;0)&gt;0))=5,TRUE,""))</f>
        <v/>
      </c>
      <c r="AB21" s="20" t="str" cm="1">
        <f t="array" ref="AB21">IF(COUNTIF($Y$3:$AJ20,TRUE)&gt;0,"",IF(SUM(--((BC$21:BC$25="FREE")+(COUNTIF($J$3:$J21,BC$21:BC$25)&gt;0)&gt;0))=5,TRUE,""))</f>
        <v/>
      </c>
      <c r="AC21" s="20" t="str" cm="1">
        <f t="array" ref="AC21">IF(COUNTIF($Y$3:$AJ20,TRUE)&gt;0,"",IF(SUM(--((BD$21:BD$25="FREE")+(COUNTIF($J$3:$J21,BD$21:BD$25)&gt;0)&gt;0))=5,TRUE,""))</f>
        <v/>
      </c>
      <c r="AD21" s="20" t="str" cm="1">
        <f t="array" ref="AD21">IF(COUNTIF($Y$3:$AJ20,TRUE)&gt;0,"",IF(SUM(--(($AZ$21:$BD$21="FREE")+(COUNTIF($J$3:$J21,$AZ$21:$BD$21)&gt;0)&gt;0))=5,TRUE,""))</f>
        <v/>
      </c>
      <c r="AE21" s="20" t="str" cm="1">
        <f t="array" ref="AE21">IF(COUNTIF($Y$3:$AJ20,TRUE)&gt;0,"",IF(SUM(--(($AZ$22:$BD$22="FREE")+(COUNTIF($J$3:$J21,$AZ$22:$BD$22)&gt;0)&gt;0))=5,TRUE,""))</f>
        <v/>
      </c>
      <c r="AF21" s="20" t="str" cm="1">
        <f t="array" ref="AF21">IF(COUNTIF($Y$3:$AJ20,TRUE)&gt;0,"",IF(SUM(--(($AZ$23:$BD$23="FREE")+(COUNTIF($J$3:$J21,$AZ$23:$BD$23)&gt;0)&gt;0))=5,TRUE,""))</f>
        <v/>
      </c>
      <c r="AG21" s="20" t="str" cm="1">
        <f t="array" ref="AG21">IF(COUNTIF($Y$3:$AJ20,TRUE)&gt;0,"",IF(SUM(--(($AZ$24:$BD$24="FREE")+(COUNTIF($J$3:$J21,$AZ$24:$BD$24)&gt;0)&gt;0))=5,TRUE,""))</f>
        <v/>
      </c>
      <c r="AH21" s="20" t="str" cm="1">
        <f t="array" ref="AH21">IF(COUNTIF($Y$3:$AJ20,TRUE)&gt;0,"",IF(SUM(--(($AZ$25:$BD$25="FREE")+(COUNTIF($J$3:$J21,$AZ$25:$BD$25)&gt;0)&gt;0))=5,TRUE,""))</f>
        <v/>
      </c>
      <c r="AI21" t="str" cm="1">
        <f t="array" ref="AI21">IF(COUNTIF($Y$3:$AJ20,TRUE)&gt;0,"",IF(SUM(--((CHOOSE({1,2,3,4,5},$AZ$21,$BA$22,$BB$23,$BC$24,$BD$25)="FREE")+(COUNTIF($J$3:$J21,CHOOSE({1,2,3,4,5},$AZ$21,$BA$22,$BB$23,$BC$24,$BD$25))&gt;0)&gt;0))=5,TRUE,""))</f>
        <v/>
      </c>
      <c r="AJ21" t="str" cm="1">
        <f t="array" ref="AJ21">IF(COUNTIF($Y$3:$AJ20,TRUE)&gt;0,"",IF(SUM(--((CHOOSE({1,2,3,4,5},$BD$21,$BC$22,$BB$23,$BA$24,$AZ$25)="FREE")+(COUNTIF($J$3:$J21,CHOOSE({1,2,3,4,5},$BD$21,$BC$22,$BB$23,$BA$24,$AZ$25))&gt;0)&gt;0))=5,TRUE,""))</f>
        <v/>
      </c>
      <c r="AK21" s="20" t="str" cm="1">
        <f t="array" ref="AK21">IF(COUNTIF($AK$3:$AV20,TRUE)&gt;0,"",IF(SUM(--((AZ$35:AZ$39="FREE")+(COUNTIF($J$3:$J21,AZ$35:AZ$39)&gt;0)&gt;0))=5,TRUE,""))</f>
        <v/>
      </c>
      <c r="AL21" s="20" t="str" cm="1">
        <f t="array" ref="AL21">IF(COUNTIF($AK$3:$AV20,TRUE)&gt;0,"",IF(SUM(--((BA$35:BA$39="FREE")+(COUNTIF($J$3:$J21,BA$35:BA$39)&gt;0)&gt;0))=5,TRUE,""))</f>
        <v/>
      </c>
      <c r="AM21" s="20" t="str" cm="1">
        <f t="array" ref="AM21">IF(COUNTIF($AK$3:$AV20,TRUE)&gt;0,"",IF(SUM(--((BB$35:BB$39="FREE")+(COUNTIF($J$3:$J21,BB$35:BB$39)&gt;0)&gt;0))=5,TRUE,""))</f>
        <v/>
      </c>
      <c r="AN21" s="20" t="str" cm="1">
        <f t="array" ref="AN21">IF(COUNTIF($AK$3:$AV20,TRUE)&gt;0,"",IF(SUM(--((BC$35:BC$39="FREE")+(COUNTIF($J$3:$J21,BC$35:BC$39)&gt;0)&gt;0))=5,TRUE,""))</f>
        <v/>
      </c>
      <c r="AO21" s="20" t="str" cm="1">
        <f t="array" ref="AO21">IF(COUNTIF($AK$3:$AV20,TRUE)&gt;0,"",IF(SUM(--((BD$35:BD$39="FREE")+(COUNTIF($J$3:$J21,BD$35:BD$39)&gt;0)&gt;0))=5,TRUE,""))</f>
        <v/>
      </c>
      <c r="AP21" s="20" t="str" cm="1">
        <f t="array" ref="AP21">IF(COUNTIF($AK$3:$AV20,TRUE)&gt;0,"",IF(SUM(--(($AZ$35:$BD$35="FREE")+(COUNTIF($J$3:$J21,$AZ$35:$BD$35)&gt;0)&gt;0))=5,TRUE,""))</f>
        <v/>
      </c>
      <c r="AQ21" s="20" t="str" cm="1">
        <f t="array" ref="AQ21">IF(COUNTIF($AK$3:$AV20,TRUE)&gt;0,"",IF(SUM(--(($AZ$36:$BD$36="FREE")+(COUNTIF($J$3:$J21,$AZ$36:$BD$36)&gt;0)&gt;0))=5,TRUE,""))</f>
        <v/>
      </c>
      <c r="AR21" s="20" t="str" cm="1">
        <f t="array" ref="AR21">IF(COUNTIF($AK$3:$AV20,TRUE)&gt;0,"",IF(SUM(--(($AZ$37:$BD$37="FREE")+(COUNTIF($J$3:$J21,$AZ$37:$BD$37)&gt;0)&gt;0))=5,TRUE,""))</f>
        <v/>
      </c>
      <c r="AS21" s="20" t="str" cm="1">
        <f t="array" ref="AS21">IF(COUNTIF($AK$3:$AV20,TRUE)&gt;0,"",IF(SUM(--(($AZ$38:$BD$38="FREE")+(COUNTIF($J$3:$J21,$AZ$38:$BD$38)&gt;0)&gt;0))=5,TRUE,""))</f>
        <v/>
      </c>
      <c r="AT21" s="20" t="str" cm="1">
        <f t="array" ref="AT21">IF(COUNTIF($AK$3:$AV20,TRUE)&gt;0,"",IF(SUM(--(($AZ$39:$BD$39="FREE")+(COUNTIF($J$3:$J21,$AZ$39:$BD$39)&gt;0)&gt;0))=5,TRUE,""))</f>
        <v/>
      </c>
      <c r="AU21" t="str" cm="1">
        <f t="array" ref="AU21">IF(COUNTIF($AK$3:$AV20,TRUE)&gt;0,"",IF(SUM(--((CHOOSE({1,2,3,4,5},$AZ$35,$BA$36,$BB$37,$BC$38,$BD$39)="FREE")+(COUNTIF($J$3:$J21,CHOOSE({1,2,3,4,5},$AZ$35,$BA$36,$BB$37,$BC$38,$BD$39))&gt;0)&gt;0))=5,TRUE,""))</f>
        <v/>
      </c>
      <c r="AV21" t="str" cm="1">
        <f t="array" ref="AV21">IF(COUNTIF($AK$3:$AV20,TRUE)&gt;0,"",IF(SUM(--((CHOOSE({1,2,3,4,5},$BD$35,$BC$36,$BB$37,$BA$38,$AZ$39)="FREE")+(COUNTIF($J$3:$J21,CHOOSE({1,2,3,4,5},$BD$35,$BC$36,$BB$37,$BA$38,$AZ$39))&gt;0)&gt;0))=5,TRUE,""))</f>
        <v/>
      </c>
      <c r="AY21" t="s">
        <v>66</v>
      </c>
      <c r="AZ21" s="7" t="s">
        <v>15</v>
      </c>
      <c r="BA21" s="7" t="s">
        <v>42</v>
      </c>
      <c r="BB21" s="7" t="s">
        <v>44</v>
      </c>
      <c r="BC21" s="7" t="s">
        <v>45</v>
      </c>
      <c r="BD21" s="7" t="s">
        <v>35</v>
      </c>
      <c r="BE21" s="16" cm="1">
        <f t="array" ref="BE21">IF(SUM(--((AZ21:BD21="FREE")+(COUNTIF($J$3:$J$52,AZ21:BD21)&gt;0)&gt;0))=5,$BC$18,0)</f>
        <v>0</v>
      </c>
      <c r="BF21" s="22" t="str">
        <f>AD1</f>
        <v/>
      </c>
      <c r="BG21" s="10" t="s">
        <v>54</v>
      </c>
      <c r="BH21" s="12" t="s">
        <v>60</v>
      </c>
      <c r="BI21">
        <f>BA26</f>
        <v>0</v>
      </c>
      <c r="BJ21" t="e">
        <f>_xlfn.IFNA(IF(_xlfn.XLOOKUP($A$1&amp;"-"&amp;A21,#REF!,#REF!)="D","D",""),"")</f>
        <v>#REF!</v>
      </c>
      <c r="BK21" t="str">
        <f>IF(BL21="DP","Duplicate Bonus",IF(BJ21="","",_xlfn.IFNA(_xlfn.XLOOKUP($A$1&amp;"-"&amp;A21,#REF!,#REF!),"")))</f>
        <v>Duplicate Bonus</v>
      </c>
      <c r="BL21" t="str">
        <f t="shared" si="5"/>
        <v>DP</v>
      </c>
      <c r="BM21" t="e">
        <f t="shared" si="6"/>
        <v>#REF!</v>
      </c>
      <c r="BN21" t="e">
        <f>IF(BM21="","","D"&amp;COUNTIF($BM$3:BM21,"D"))</f>
        <v>#REF!</v>
      </c>
    </row>
    <row r="22" spans="1:66" ht="18" customHeight="1" x14ac:dyDescent="0.25">
      <c r="A22">
        <v>20</v>
      </c>
      <c r="B22">
        <f>ScoreHelper!C33</f>
        <v>0</v>
      </c>
      <c r="C22">
        <f t="shared" si="3"/>
        <v>0</v>
      </c>
      <c r="D22">
        <f t="shared" si="4"/>
        <v>20</v>
      </c>
      <c r="E22" t="str">
        <f>IF(C22="","",IF(COUNTIF($C$3:C22,C22)&gt;1,"",C22))</f>
        <v/>
      </c>
      <c r="F22">
        <v>20</v>
      </c>
      <c r="G22" t="str">
        <f t="shared" si="0"/>
        <v/>
      </c>
      <c r="H22" t="str">
        <f>IF(G22="","",COUNTIF($G$3:G22,"?*"))</f>
        <v/>
      </c>
      <c r="I22">
        <v>20</v>
      </c>
      <c r="J22" t="str">
        <f t="shared" si="1"/>
        <v/>
      </c>
      <c r="K22" t="str">
        <f t="shared" si="2"/>
        <v/>
      </c>
      <c r="L22" t="str">
        <f>IF(J22="","",_xlfn.IFNA(_xlfn.XLOOKUP(J22,Bonuses!$A$3:$A$54,Bonuses!$H$3:$H$54),""))</f>
        <v/>
      </c>
      <c r="M22" s="20" t="str" cm="1">
        <f t="array" ref="M22">IF(COUNTIF($M$3:$X21,TRUE)&gt;0,"",IF(SUM(--((AZ$7:AZ$11="FREE")+(COUNTIF($J$3:$J22,AZ$7:AZ$11)&gt;0)&gt;0))=5,TRUE,""))</f>
        <v/>
      </c>
      <c r="N22" s="20" t="str" cm="1">
        <f t="array" ref="N22">IF(COUNTIF($M$3:$X21,TRUE)&gt;0,"",IF(SUM(--((BA$7:BA$11="FREE")+(COUNTIF($J$3:$J22,BA$7:BA$11)&gt;0)&gt;0))=5,TRUE,""))</f>
        <v/>
      </c>
      <c r="O22" s="20" t="str" cm="1">
        <f t="array" ref="O22">IF(COUNTIF($M$3:$X21,TRUE)&gt;0,"",IF(SUM(--((BB$7:BB$11="FREE")+(COUNTIF($J$3:$J22,BB$7:BB$11)&gt;0)&gt;0))=5,TRUE,""))</f>
        <v/>
      </c>
      <c r="P22" s="20" t="str" cm="1">
        <f t="array" ref="P22">IF(COUNTIF($M$3:$X21,TRUE)&gt;0,"",IF(SUM(--((BC$7:BC$11="FREE")+(COUNTIF($J$3:$J22,BC$7:BC$11)&gt;0)&gt;0))=5,TRUE,""))</f>
        <v/>
      </c>
      <c r="Q22" s="20" t="str" cm="1">
        <f t="array" ref="Q22">IF(COUNTIF($M$3:$X21,TRUE)&gt;0,"",IF(SUM(--((BD$7:BD$11="FREE")+(COUNTIF($J$3:$J22,BD$7:BD$11)&gt;0)&gt;0))=5,TRUE,""))</f>
        <v/>
      </c>
      <c r="R22" s="20" t="str" cm="1">
        <f t="array" ref="R22">IF(COUNTIF($M$3:$X21,TRUE)&gt;0,"",IF(SUM(--(($AZ$7:$BD$7="FREE")+(COUNTIF($J$3:$J22,$AZ$7:$BD$7)&gt;0)&gt;0))=5,TRUE,""))</f>
        <v/>
      </c>
      <c r="S22" s="20" t="str" cm="1">
        <f t="array" ref="S22">IF(COUNTIF($M$3:$X21,TRUE)&gt;0,"",IF(SUM(--(($AZ$8:$BD$8="FREE")+(COUNTIF($J$3:$J22,$AZ$8:$BD$8)&gt;0)&gt;0))=5,TRUE,""))</f>
        <v/>
      </c>
      <c r="T22" s="20" t="str" cm="1">
        <f t="array" ref="T22">IF(COUNTIF($M$3:$X21,TRUE)&gt;0,"",IF(SUM(--(($AZ$9:$BD$9="FREE")+(COUNTIF($J$3:$J22,$AZ$9:$BD$9)&gt;0)&gt;0))=5,TRUE,""))</f>
        <v/>
      </c>
      <c r="U22" s="20" t="str" cm="1">
        <f t="array" ref="U22">IF(COUNTIF($M$3:$X21,TRUE)&gt;0,"",IF(SUM(--(($AZ$10:$BD$10="FREE")+(COUNTIF($J$3:$J22,$AZ$10:$BD$10)&gt;0)&gt;0))=5,TRUE,""))</f>
        <v/>
      </c>
      <c r="V22" s="20" t="str" cm="1">
        <f t="array" ref="V22">IF(COUNTIF($M$3:$X21,TRUE)&gt;0,"",IF(SUM(--(($AZ$11:$BD$11="FREE")+(COUNTIF($J$3:$J22,$AZ$11:$BD$11)&gt;0)&gt;0))=5,TRUE,""))</f>
        <v/>
      </c>
      <c r="W22" t="str" cm="1">
        <f t="array" ref="W22">IF(COUNTIF($M$3:$X21,TRUE)&gt;0,"",IF(SUM(--((CHOOSE({1,2,3,4,5},$AZ$7,$BA$8,$BB$9,$BC$10,$BD$11)="FREE")+(COUNTIF($J$3:$J22,CHOOSE({1,2,3,4,5},$AZ$7,$BA$8,$BB$9,$BC$10,$BD$11))&gt;0)&gt;0))=5,TRUE,""))</f>
        <v/>
      </c>
      <c r="X22" t="str" cm="1">
        <f t="array" ref="X22">IF(COUNTIF($M$3:$X21,TRUE)&gt;0,"",IF(SUM(--((CHOOSE({1,2,3,4,5},$BD$7,$BC$8,$BB$9,$BA$10,$AZ$11)="FREE")+(COUNTIF($J$3:$J22,CHOOSE({1,2,3,4,5},$BD$7,$BC$8,$BB$9,$BA$10,$AZ$11))&gt;0)&gt;0))=5,TRUE,""))</f>
        <v/>
      </c>
      <c r="Y22" s="20" t="str" cm="1">
        <f t="array" ref="Y22">IF(COUNTIF($Y$3:$AJ21,TRUE)&gt;0,"",IF(SUM(--((AZ$21:AZ$25="FREE")+(COUNTIF($J$3:$J22,AZ$21:AZ$25)&gt;0)&gt;0))=5,TRUE,""))</f>
        <v/>
      </c>
      <c r="Z22" s="20" t="str" cm="1">
        <f t="array" ref="Z22">IF(COUNTIF($Y$3:$AJ21,TRUE)&gt;0,"",IF(SUM(--((BA$21:BA$25="FREE")+(COUNTIF($J$3:$J22,BA$21:BA$25)&gt;0)&gt;0))=5,TRUE,""))</f>
        <v/>
      </c>
      <c r="AA22" s="20" t="str" cm="1">
        <f t="array" ref="AA22">IF(COUNTIF($Y$3:$AJ21,TRUE)&gt;0,"",IF(SUM(--((BB$21:BB$25="FREE")+(COUNTIF($J$3:$J22,BB$21:BB$25)&gt;0)&gt;0))=5,TRUE,""))</f>
        <v/>
      </c>
      <c r="AB22" s="20" t="str" cm="1">
        <f t="array" ref="AB22">IF(COUNTIF($Y$3:$AJ21,TRUE)&gt;0,"",IF(SUM(--((BC$21:BC$25="FREE")+(COUNTIF($J$3:$J22,BC$21:BC$25)&gt;0)&gt;0))=5,TRUE,""))</f>
        <v/>
      </c>
      <c r="AC22" s="20" t="str" cm="1">
        <f t="array" ref="AC22">IF(COUNTIF($Y$3:$AJ21,TRUE)&gt;0,"",IF(SUM(--((BD$21:BD$25="FREE")+(COUNTIF($J$3:$J22,BD$21:BD$25)&gt;0)&gt;0))=5,TRUE,""))</f>
        <v/>
      </c>
      <c r="AD22" s="20" t="str" cm="1">
        <f t="array" ref="AD22">IF(COUNTIF($Y$3:$AJ21,TRUE)&gt;0,"",IF(SUM(--(($AZ$21:$BD$21="FREE")+(COUNTIF($J$3:$J22,$AZ$21:$BD$21)&gt;0)&gt;0))=5,TRUE,""))</f>
        <v/>
      </c>
      <c r="AE22" s="20" t="str" cm="1">
        <f t="array" ref="AE22">IF(COUNTIF($Y$3:$AJ21,TRUE)&gt;0,"",IF(SUM(--(($AZ$22:$BD$22="FREE")+(COUNTIF($J$3:$J22,$AZ$22:$BD$22)&gt;0)&gt;0))=5,TRUE,""))</f>
        <v/>
      </c>
      <c r="AF22" s="20" t="str" cm="1">
        <f t="array" ref="AF22">IF(COUNTIF($Y$3:$AJ21,TRUE)&gt;0,"",IF(SUM(--(($AZ$23:$BD$23="FREE")+(COUNTIF($J$3:$J22,$AZ$23:$BD$23)&gt;0)&gt;0))=5,TRUE,""))</f>
        <v/>
      </c>
      <c r="AG22" s="20" t="str" cm="1">
        <f t="array" ref="AG22">IF(COUNTIF($Y$3:$AJ21,TRUE)&gt;0,"",IF(SUM(--(($AZ$24:$BD$24="FREE")+(COUNTIF($J$3:$J22,$AZ$24:$BD$24)&gt;0)&gt;0))=5,TRUE,""))</f>
        <v/>
      </c>
      <c r="AH22" s="20" t="str" cm="1">
        <f t="array" ref="AH22">IF(COUNTIF($Y$3:$AJ21,TRUE)&gt;0,"",IF(SUM(--(($AZ$25:$BD$25="FREE")+(COUNTIF($J$3:$J22,$AZ$25:$BD$25)&gt;0)&gt;0))=5,TRUE,""))</f>
        <v/>
      </c>
      <c r="AI22" t="str" cm="1">
        <f t="array" ref="AI22">IF(COUNTIF($Y$3:$AJ21,TRUE)&gt;0,"",IF(SUM(--((CHOOSE({1,2,3,4,5},$AZ$21,$BA$22,$BB$23,$BC$24,$BD$25)="FREE")+(COUNTIF($J$3:$J22,CHOOSE({1,2,3,4,5},$AZ$21,$BA$22,$BB$23,$BC$24,$BD$25))&gt;0)&gt;0))=5,TRUE,""))</f>
        <v/>
      </c>
      <c r="AJ22" t="str" cm="1">
        <f t="array" ref="AJ22">IF(COUNTIF($Y$3:$AJ21,TRUE)&gt;0,"",IF(SUM(--((CHOOSE({1,2,3,4,5},$BD$21,$BC$22,$BB$23,$BA$24,$AZ$25)="FREE")+(COUNTIF($J$3:$J22,CHOOSE({1,2,3,4,5},$BD$21,$BC$22,$BB$23,$BA$24,$AZ$25))&gt;0)&gt;0))=5,TRUE,""))</f>
        <v/>
      </c>
      <c r="AK22" s="20" t="str" cm="1">
        <f t="array" ref="AK22">IF(COUNTIF($AK$3:$AV21,TRUE)&gt;0,"",IF(SUM(--((AZ$35:AZ$39="FREE")+(COUNTIF($J$3:$J22,AZ$35:AZ$39)&gt;0)&gt;0))=5,TRUE,""))</f>
        <v/>
      </c>
      <c r="AL22" s="20" t="str" cm="1">
        <f t="array" ref="AL22">IF(COUNTIF($AK$3:$AV21,TRUE)&gt;0,"",IF(SUM(--((BA$35:BA$39="FREE")+(COUNTIF($J$3:$J22,BA$35:BA$39)&gt;0)&gt;0))=5,TRUE,""))</f>
        <v/>
      </c>
      <c r="AM22" s="20" t="str" cm="1">
        <f t="array" ref="AM22">IF(COUNTIF($AK$3:$AV21,TRUE)&gt;0,"",IF(SUM(--((BB$35:BB$39="FREE")+(COUNTIF($J$3:$J22,BB$35:BB$39)&gt;0)&gt;0))=5,TRUE,""))</f>
        <v/>
      </c>
      <c r="AN22" s="20" t="str" cm="1">
        <f t="array" ref="AN22">IF(COUNTIF($AK$3:$AV21,TRUE)&gt;0,"",IF(SUM(--((BC$35:BC$39="FREE")+(COUNTIF($J$3:$J22,BC$35:BC$39)&gt;0)&gt;0))=5,TRUE,""))</f>
        <v/>
      </c>
      <c r="AO22" s="20" t="str" cm="1">
        <f t="array" ref="AO22">IF(COUNTIF($AK$3:$AV21,TRUE)&gt;0,"",IF(SUM(--((BD$35:BD$39="FREE")+(COUNTIF($J$3:$J22,BD$35:BD$39)&gt;0)&gt;0))=5,TRUE,""))</f>
        <v/>
      </c>
      <c r="AP22" s="20" t="str" cm="1">
        <f t="array" ref="AP22">IF(COUNTIF($AK$3:$AV21,TRUE)&gt;0,"",IF(SUM(--(($AZ$35:$BD$35="FREE")+(COUNTIF($J$3:$J22,$AZ$35:$BD$35)&gt;0)&gt;0))=5,TRUE,""))</f>
        <v/>
      </c>
      <c r="AQ22" s="20" t="str" cm="1">
        <f t="array" ref="AQ22">IF(COUNTIF($AK$3:$AV21,TRUE)&gt;0,"",IF(SUM(--(($AZ$36:$BD$36="FREE")+(COUNTIF($J$3:$J22,$AZ$36:$BD$36)&gt;0)&gt;0))=5,TRUE,""))</f>
        <v/>
      </c>
      <c r="AR22" s="20" t="str" cm="1">
        <f t="array" ref="AR22">IF(COUNTIF($AK$3:$AV21,TRUE)&gt;0,"",IF(SUM(--(($AZ$37:$BD$37="FREE")+(COUNTIF($J$3:$J22,$AZ$37:$BD$37)&gt;0)&gt;0))=5,TRUE,""))</f>
        <v/>
      </c>
      <c r="AS22" s="20" t="str" cm="1">
        <f t="array" ref="AS22">IF(COUNTIF($AK$3:$AV21,TRUE)&gt;0,"",IF(SUM(--(($AZ$38:$BD$38="FREE")+(COUNTIF($J$3:$J22,$AZ$38:$BD$38)&gt;0)&gt;0))=5,TRUE,""))</f>
        <v/>
      </c>
      <c r="AT22" s="20" t="str" cm="1">
        <f t="array" ref="AT22">IF(COUNTIF($AK$3:$AV21,TRUE)&gt;0,"",IF(SUM(--(($AZ$39:$BD$39="FREE")+(COUNTIF($J$3:$J22,$AZ$39:$BD$39)&gt;0)&gt;0))=5,TRUE,""))</f>
        <v/>
      </c>
      <c r="AU22" t="str" cm="1">
        <f t="array" ref="AU22">IF(COUNTIF($AK$3:$AV21,TRUE)&gt;0,"",IF(SUM(--((CHOOSE({1,2,3,4,5},$AZ$35,$BA$36,$BB$37,$BC$38,$BD$39)="FREE")+(COUNTIF($J$3:$J22,CHOOSE({1,2,3,4,5},$AZ$35,$BA$36,$BB$37,$BC$38,$BD$39))&gt;0)&gt;0))=5,TRUE,""))</f>
        <v/>
      </c>
      <c r="AV22" t="str" cm="1">
        <f t="array" ref="AV22">IF(COUNTIF($AK$3:$AV21,TRUE)&gt;0,"",IF(SUM(--((CHOOSE({1,2,3,4,5},$BD$35,$BC$36,$BB$37,$BA$38,$AZ$39)="FREE")+(COUNTIF($J$3:$J22,CHOOSE({1,2,3,4,5},$BD$35,$BC$36,$BB$37,$BA$38,$AZ$39))&gt;0)&gt;0))=5,TRUE,""))</f>
        <v/>
      </c>
      <c r="AY22" t="s">
        <v>67</v>
      </c>
      <c r="AZ22" s="7" t="s">
        <v>18</v>
      </c>
      <c r="BA22" s="7" t="s">
        <v>32</v>
      </c>
      <c r="BB22" s="7" t="s">
        <v>21</v>
      </c>
      <c r="BC22" s="7" t="s">
        <v>37</v>
      </c>
      <c r="BD22" s="7" t="s">
        <v>38</v>
      </c>
      <c r="BE22" s="16" cm="1">
        <f t="array" ref="BE22">IF(SUM(--((AZ22:BD22="FREE")+(COUNTIF($J$3:$J$52,AZ22:BD22)&gt;0)&gt;0))=5,$BC$18,0)</f>
        <v>0</v>
      </c>
      <c r="BF22" s="22" t="str">
        <f>AE1</f>
        <v/>
      </c>
      <c r="BG22" s="1" t="s">
        <v>55</v>
      </c>
      <c r="BH22" s="12" t="s">
        <v>60</v>
      </c>
      <c r="BI22">
        <f>BB26</f>
        <v>0</v>
      </c>
      <c r="BJ22" t="e">
        <f>_xlfn.IFNA(IF(_xlfn.XLOOKUP($A$1&amp;"-"&amp;A22,#REF!,#REF!)="D","D",""),"")</f>
        <v>#REF!</v>
      </c>
      <c r="BK22" t="str">
        <f>IF(BL22="DP","Duplicate Bonus",IF(BJ22="","",_xlfn.IFNA(_xlfn.XLOOKUP($A$1&amp;"-"&amp;A22,#REF!,#REF!),"")))</f>
        <v>Duplicate Bonus</v>
      </c>
      <c r="BL22" t="str">
        <f t="shared" si="5"/>
        <v>DP</v>
      </c>
      <c r="BM22" t="e">
        <f t="shared" si="6"/>
        <v>#REF!</v>
      </c>
      <c r="BN22" t="e">
        <f>IF(BM22="","","D"&amp;COUNTIF($BM$3:BM22,"D"))</f>
        <v>#REF!</v>
      </c>
    </row>
    <row r="23" spans="1:66" ht="18" customHeight="1" x14ac:dyDescent="0.25">
      <c r="A23">
        <v>21</v>
      </c>
      <c r="B23">
        <f>ScoreHelper!C34</f>
        <v>0</v>
      </c>
      <c r="C23">
        <f t="shared" si="3"/>
        <v>0</v>
      </c>
      <c r="D23">
        <f t="shared" si="4"/>
        <v>21</v>
      </c>
      <c r="E23" t="str">
        <f>IF(C23="","",IF(COUNTIF($C$3:C23,C23)&gt;1,"",C23))</f>
        <v/>
      </c>
      <c r="F23">
        <v>21</v>
      </c>
      <c r="G23" t="str">
        <f t="shared" si="0"/>
        <v/>
      </c>
      <c r="H23" t="str">
        <f>IF(G23="","",COUNTIF($G$3:G23,"?*"))</f>
        <v/>
      </c>
      <c r="I23">
        <v>21</v>
      </c>
      <c r="J23" t="str">
        <f t="shared" si="1"/>
        <v/>
      </c>
      <c r="K23" t="str">
        <f t="shared" si="2"/>
        <v/>
      </c>
      <c r="L23" t="str">
        <f>IF(J23="","",_xlfn.IFNA(_xlfn.XLOOKUP(J23,Bonuses!$A$3:$A$54,Bonuses!$H$3:$H$54),""))</f>
        <v/>
      </c>
      <c r="M23" s="20" t="str" cm="1">
        <f t="array" ref="M23">IF(COUNTIF($M$3:$X22,TRUE)&gt;0,"",IF(SUM(--((AZ$7:AZ$11="FREE")+(COUNTIF($J$3:$J23,AZ$7:AZ$11)&gt;0)&gt;0))=5,TRUE,""))</f>
        <v/>
      </c>
      <c r="N23" s="20" t="str" cm="1">
        <f t="array" ref="N23">IF(COUNTIF($M$3:$X22,TRUE)&gt;0,"",IF(SUM(--((BA$7:BA$11="FREE")+(COUNTIF($J$3:$J23,BA$7:BA$11)&gt;0)&gt;0))=5,TRUE,""))</f>
        <v/>
      </c>
      <c r="O23" s="20" t="str" cm="1">
        <f t="array" ref="O23">IF(COUNTIF($M$3:$X22,TRUE)&gt;0,"",IF(SUM(--((BB$7:BB$11="FREE")+(COUNTIF($J$3:$J23,BB$7:BB$11)&gt;0)&gt;0))=5,TRUE,""))</f>
        <v/>
      </c>
      <c r="P23" s="20" t="str" cm="1">
        <f t="array" ref="P23">IF(COUNTIF($M$3:$X22,TRUE)&gt;0,"",IF(SUM(--((BC$7:BC$11="FREE")+(COUNTIF($J$3:$J23,BC$7:BC$11)&gt;0)&gt;0))=5,TRUE,""))</f>
        <v/>
      </c>
      <c r="Q23" s="20" t="str" cm="1">
        <f t="array" ref="Q23">IF(COUNTIF($M$3:$X22,TRUE)&gt;0,"",IF(SUM(--((BD$7:BD$11="FREE")+(COUNTIF($J$3:$J23,BD$7:BD$11)&gt;0)&gt;0))=5,TRUE,""))</f>
        <v/>
      </c>
      <c r="R23" s="20" t="str" cm="1">
        <f t="array" ref="R23">IF(COUNTIF($M$3:$X22,TRUE)&gt;0,"",IF(SUM(--(($AZ$7:$BD$7="FREE")+(COUNTIF($J$3:$J23,$AZ$7:$BD$7)&gt;0)&gt;0))=5,TRUE,""))</f>
        <v/>
      </c>
      <c r="S23" s="20" t="str" cm="1">
        <f t="array" ref="S23">IF(COUNTIF($M$3:$X22,TRUE)&gt;0,"",IF(SUM(--(($AZ$8:$BD$8="FREE")+(COUNTIF($J$3:$J23,$AZ$8:$BD$8)&gt;0)&gt;0))=5,TRUE,""))</f>
        <v/>
      </c>
      <c r="T23" s="20" t="str" cm="1">
        <f t="array" ref="T23">IF(COUNTIF($M$3:$X22,TRUE)&gt;0,"",IF(SUM(--(($AZ$9:$BD$9="FREE")+(COUNTIF($J$3:$J23,$AZ$9:$BD$9)&gt;0)&gt;0))=5,TRUE,""))</f>
        <v/>
      </c>
      <c r="U23" s="20" t="str" cm="1">
        <f t="array" ref="U23">IF(COUNTIF($M$3:$X22,TRUE)&gt;0,"",IF(SUM(--(($AZ$10:$BD$10="FREE")+(COUNTIF($J$3:$J23,$AZ$10:$BD$10)&gt;0)&gt;0))=5,TRUE,""))</f>
        <v/>
      </c>
      <c r="V23" s="20" t="str" cm="1">
        <f t="array" ref="V23">IF(COUNTIF($M$3:$X22,TRUE)&gt;0,"",IF(SUM(--(($AZ$11:$BD$11="FREE")+(COUNTIF($J$3:$J23,$AZ$11:$BD$11)&gt;0)&gt;0))=5,TRUE,""))</f>
        <v/>
      </c>
      <c r="W23" t="str" cm="1">
        <f t="array" ref="W23">IF(COUNTIF($M$3:$X22,TRUE)&gt;0,"",IF(SUM(--((CHOOSE({1,2,3,4,5},$AZ$7,$BA$8,$BB$9,$BC$10,$BD$11)="FREE")+(COUNTIF($J$3:$J23,CHOOSE({1,2,3,4,5},$AZ$7,$BA$8,$BB$9,$BC$10,$BD$11))&gt;0)&gt;0))=5,TRUE,""))</f>
        <v/>
      </c>
      <c r="X23" t="str" cm="1">
        <f t="array" ref="X23">IF(COUNTIF($M$3:$X22,TRUE)&gt;0,"",IF(SUM(--((CHOOSE({1,2,3,4,5},$BD$7,$BC$8,$BB$9,$BA$10,$AZ$11)="FREE")+(COUNTIF($J$3:$J23,CHOOSE({1,2,3,4,5},$BD$7,$BC$8,$BB$9,$BA$10,$AZ$11))&gt;0)&gt;0))=5,TRUE,""))</f>
        <v/>
      </c>
      <c r="Y23" s="20" t="str" cm="1">
        <f t="array" ref="Y23">IF(COUNTIF($Y$3:$AJ22,TRUE)&gt;0,"",IF(SUM(--((AZ$21:AZ$25="FREE")+(COUNTIF($J$3:$J23,AZ$21:AZ$25)&gt;0)&gt;0))=5,TRUE,""))</f>
        <v/>
      </c>
      <c r="Z23" s="20" t="str" cm="1">
        <f t="array" ref="Z23">IF(COUNTIF($Y$3:$AJ22,TRUE)&gt;0,"",IF(SUM(--((BA$21:BA$25="FREE")+(COUNTIF($J$3:$J23,BA$21:BA$25)&gt;0)&gt;0))=5,TRUE,""))</f>
        <v/>
      </c>
      <c r="AA23" s="20" t="str" cm="1">
        <f t="array" ref="AA23">IF(COUNTIF($Y$3:$AJ22,TRUE)&gt;0,"",IF(SUM(--((BB$21:BB$25="FREE")+(COUNTIF($J$3:$J23,BB$21:BB$25)&gt;0)&gt;0))=5,TRUE,""))</f>
        <v/>
      </c>
      <c r="AB23" s="20" t="str" cm="1">
        <f t="array" ref="AB23">IF(COUNTIF($Y$3:$AJ22,TRUE)&gt;0,"",IF(SUM(--((BC$21:BC$25="FREE")+(COUNTIF($J$3:$J23,BC$21:BC$25)&gt;0)&gt;0))=5,TRUE,""))</f>
        <v/>
      </c>
      <c r="AC23" s="20" t="str" cm="1">
        <f t="array" ref="AC23">IF(COUNTIF($Y$3:$AJ22,TRUE)&gt;0,"",IF(SUM(--((BD$21:BD$25="FREE")+(COUNTIF($J$3:$J23,BD$21:BD$25)&gt;0)&gt;0))=5,TRUE,""))</f>
        <v/>
      </c>
      <c r="AD23" s="20" t="str" cm="1">
        <f t="array" ref="AD23">IF(COUNTIF($Y$3:$AJ22,TRUE)&gt;0,"",IF(SUM(--(($AZ$21:$BD$21="FREE")+(COUNTIF($J$3:$J23,$AZ$21:$BD$21)&gt;0)&gt;0))=5,TRUE,""))</f>
        <v/>
      </c>
      <c r="AE23" s="20" t="str" cm="1">
        <f t="array" ref="AE23">IF(COUNTIF($Y$3:$AJ22,TRUE)&gt;0,"",IF(SUM(--(($AZ$22:$BD$22="FREE")+(COUNTIF($J$3:$J23,$AZ$22:$BD$22)&gt;0)&gt;0))=5,TRUE,""))</f>
        <v/>
      </c>
      <c r="AF23" s="20" t="str" cm="1">
        <f t="array" ref="AF23">IF(COUNTIF($Y$3:$AJ22,TRUE)&gt;0,"",IF(SUM(--(($AZ$23:$BD$23="FREE")+(COUNTIF($J$3:$J23,$AZ$23:$BD$23)&gt;0)&gt;0))=5,TRUE,""))</f>
        <v/>
      </c>
      <c r="AG23" s="20" t="str" cm="1">
        <f t="array" ref="AG23">IF(COUNTIF($Y$3:$AJ22,TRUE)&gt;0,"",IF(SUM(--(($AZ$24:$BD$24="FREE")+(COUNTIF($J$3:$J23,$AZ$24:$BD$24)&gt;0)&gt;0))=5,TRUE,""))</f>
        <v/>
      </c>
      <c r="AH23" s="20" t="str" cm="1">
        <f t="array" ref="AH23">IF(COUNTIF($Y$3:$AJ22,TRUE)&gt;0,"",IF(SUM(--(($AZ$25:$BD$25="FREE")+(COUNTIF($J$3:$J23,$AZ$25:$BD$25)&gt;0)&gt;0))=5,TRUE,""))</f>
        <v/>
      </c>
      <c r="AI23" t="str" cm="1">
        <f t="array" ref="AI23">IF(COUNTIF($Y$3:$AJ22,TRUE)&gt;0,"",IF(SUM(--((CHOOSE({1,2,3,4,5},$AZ$21,$BA$22,$BB$23,$BC$24,$BD$25)="FREE")+(COUNTIF($J$3:$J23,CHOOSE({1,2,3,4,5},$AZ$21,$BA$22,$BB$23,$BC$24,$BD$25))&gt;0)&gt;0))=5,TRUE,""))</f>
        <v/>
      </c>
      <c r="AJ23" t="str" cm="1">
        <f t="array" ref="AJ23">IF(COUNTIF($Y$3:$AJ22,TRUE)&gt;0,"",IF(SUM(--((CHOOSE({1,2,3,4,5},$BD$21,$BC$22,$BB$23,$BA$24,$AZ$25)="FREE")+(COUNTIF($J$3:$J23,CHOOSE({1,2,3,4,5},$BD$21,$BC$22,$BB$23,$BA$24,$AZ$25))&gt;0)&gt;0))=5,TRUE,""))</f>
        <v/>
      </c>
      <c r="AK23" s="20" t="str" cm="1">
        <f t="array" ref="AK23">IF(COUNTIF($AK$3:$AV22,TRUE)&gt;0,"",IF(SUM(--((AZ$35:AZ$39="FREE")+(COUNTIF($J$3:$J23,AZ$35:AZ$39)&gt;0)&gt;0))=5,TRUE,""))</f>
        <v/>
      </c>
      <c r="AL23" s="20" t="str" cm="1">
        <f t="array" ref="AL23">IF(COUNTIF($AK$3:$AV22,TRUE)&gt;0,"",IF(SUM(--((BA$35:BA$39="FREE")+(COUNTIF($J$3:$J23,BA$35:BA$39)&gt;0)&gt;0))=5,TRUE,""))</f>
        <v/>
      </c>
      <c r="AM23" s="20" t="str" cm="1">
        <f t="array" ref="AM23">IF(COUNTIF($AK$3:$AV22,TRUE)&gt;0,"",IF(SUM(--((BB$35:BB$39="FREE")+(COUNTIF($J$3:$J23,BB$35:BB$39)&gt;0)&gt;0))=5,TRUE,""))</f>
        <v/>
      </c>
      <c r="AN23" s="20" t="str" cm="1">
        <f t="array" ref="AN23">IF(COUNTIF($AK$3:$AV22,TRUE)&gt;0,"",IF(SUM(--((BC$35:BC$39="FREE")+(COUNTIF($J$3:$J23,BC$35:BC$39)&gt;0)&gt;0))=5,TRUE,""))</f>
        <v/>
      </c>
      <c r="AO23" s="20" t="str" cm="1">
        <f t="array" ref="AO23">IF(COUNTIF($AK$3:$AV22,TRUE)&gt;0,"",IF(SUM(--((BD$35:BD$39="FREE")+(COUNTIF($J$3:$J23,BD$35:BD$39)&gt;0)&gt;0))=5,TRUE,""))</f>
        <v/>
      </c>
      <c r="AP23" s="20" t="str" cm="1">
        <f t="array" ref="AP23">IF(COUNTIF($AK$3:$AV22,TRUE)&gt;0,"",IF(SUM(--(($AZ$35:$BD$35="FREE")+(COUNTIF($J$3:$J23,$AZ$35:$BD$35)&gt;0)&gt;0))=5,TRUE,""))</f>
        <v/>
      </c>
      <c r="AQ23" s="20" t="str" cm="1">
        <f t="array" ref="AQ23">IF(COUNTIF($AK$3:$AV22,TRUE)&gt;0,"",IF(SUM(--(($AZ$36:$BD$36="FREE")+(COUNTIF($J$3:$J23,$AZ$36:$BD$36)&gt;0)&gt;0))=5,TRUE,""))</f>
        <v/>
      </c>
      <c r="AR23" s="20" t="str" cm="1">
        <f t="array" ref="AR23">IF(COUNTIF($AK$3:$AV22,TRUE)&gt;0,"",IF(SUM(--(($AZ$37:$BD$37="FREE")+(COUNTIF($J$3:$J23,$AZ$37:$BD$37)&gt;0)&gt;0))=5,TRUE,""))</f>
        <v/>
      </c>
      <c r="AS23" s="20" t="str" cm="1">
        <f t="array" ref="AS23">IF(COUNTIF($AK$3:$AV22,TRUE)&gt;0,"",IF(SUM(--(($AZ$38:$BD$38="FREE")+(COUNTIF($J$3:$J23,$AZ$38:$BD$38)&gt;0)&gt;0))=5,TRUE,""))</f>
        <v/>
      </c>
      <c r="AT23" s="20" t="str" cm="1">
        <f t="array" ref="AT23">IF(COUNTIF($AK$3:$AV22,TRUE)&gt;0,"",IF(SUM(--(($AZ$39:$BD$39="FREE")+(COUNTIF($J$3:$J23,$AZ$39:$BD$39)&gt;0)&gt;0))=5,TRUE,""))</f>
        <v/>
      </c>
      <c r="AU23" t="str" cm="1">
        <f t="array" ref="AU23">IF(COUNTIF($AK$3:$AV22,TRUE)&gt;0,"",IF(SUM(--((CHOOSE({1,2,3,4,5},$AZ$35,$BA$36,$BB$37,$BC$38,$BD$39)="FREE")+(COUNTIF($J$3:$J23,CHOOSE({1,2,3,4,5},$AZ$35,$BA$36,$BB$37,$BC$38,$BD$39))&gt;0)&gt;0))=5,TRUE,""))</f>
        <v/>
      </c>
      <c r="AV23" t="str" cm="1">
        <f t="array" ref="AV23">IF(COUNTIF($AK$3:$AV22,TRUE)&gt;0,"",IF(SUM(--((CHOOSE({1,2,3,4,5},$BD$35,$BC$36,$BB$37,$BA$38,$AZ$39)="FREE")+(COUNTIF($J$3:$J23,CHOOSE({1,2,3,4,5},$BD$35,$BC$36,$BB$37,$BA$38,$AZ$39))&gt;0)&gt;0))=5,TRUE,""))</f>
        <v/>
      </c>
      <c r="AY23" t="s">
        <v>68</v>
      </c>
      <c r="AZ23" s="7" t="s">
        <v>19</v>
      </c>
      <c r="BA23" s="7" t="s">
        <v>20</v>
      </c>
      <c r="BB23" s="8" t="s">
        <v>58</v>
      </c>
      <c r="BC23" s="7" t="s">
        <v>22</v>
      </c>
      <c r="BD23" s="7" t="s">
        <v>47</v>
      </c>
      <c r="BE23" s="16" cm="1">
        <f t="array" ref="BE23">IF(SUM(--((AZ23:BD23="FREE")+(COUNTIF($J$3:$J$52,AZ23:BD23)&gt;0)&gt;0))=5,$BC$18,0)</f>
        <v>0</v>
      </c>
      <c r="BF23" s="22" t="str">
        <f>AF1</f>
        <v/>
      </c>
      <c r="BG23" s="1" t="s">
        <v>56</v>
      </c>
      <c r="BH23" s="12" t="s">
        <v>60</v>
      </c>
      <c r="BI23">
        <f>BC26</f>
        <v>0</v>
      </c>
      <c r="BJ23" t="e">
        <f>_xlfn.IFNA(IF(_xlfn.XLOOKUP($A$1&amp;"-"&amp;A23,#REF!,#REF!)="D","D",""),"")</f>
        <v>#REF!</v>
      </c>
      <c r="BK23" t="str">
        <f>IF(BL23="DP","Duplicate Bonus",IF(BJ23="","",_xlfn.IFNA(_xlfn.XLOOKUP($A$1&amp;"-"&amp;A23,#REF!,#REF!),"")))</f>
        <v>Duplicate Bonus</v>
      </c>
      <c r="BL23" t="str">
        <f t="shared" si="5"/>
        <v>DP</v>
      </c>
      <c r="BM23" t="e">
        <f t="shared" si="6"/>
        <v>#REF!</v>
      </c>
      <c r="BN23" t="e">
        <f>IF(BM23="","","D"&amp;COUNTIF($BM$3:BM23,"D"))</f>
        <v>#REF!</v>
      </c>
    </row>
    <row r="24" spans="1:66" ht="18" customHeight="1" x14ac:dyDescent="0.25">
      <c r="A24">
        <v>22</v>
      </c>
      <c r="B24">
        <f>ScoreHelper!C35</f>
        <v>0</v>
      </c>
      <c r="C24">
        <f t="shared" si="3"/>
        <v>0</v>
      </c>
      <c r="D24">
        <f t="shared" si="4"/>
        <v>22</v>
      </c>
      <c r="E24" t="str">
        <f>IF(C24="","",IF(COUNTIF($C$3:C24,C24)&gt;1,"",C24))</f>
        <v/>
      </c>
      <c r="F24">
        <v>22</v>
      </c>
      <c r="G24" t="str">
        <f t="shared" si="0"/>
        <v/>
      </c>
      <c r="H24" t="str">
        <f>IF(G24="","",COUNTIF($G$3:G24,"?*"))</f>
        <v/>
      </c>
      <c r="I24">
        <v>22</v>
      </c>
      <c r="J24" t="str">
        <f t="shared" si="1"/>
        <v/>
      </c>
      <c r="K24" t="str">
        <f t="shared" si="2"/>
        <v/>
      </c>
      <c r="L24" t="str">
        <f>IF(J24="","",_xlfn.IFNA(_xlfn.XLOOKUP(J24,Bonuses!$A$3:$A$54,Bonuses!$H$3:$H$54),""))</f>
        <v/>
      </c>
      <c r="M24" s="20" t="str" cm="1">
        <f t="array" ref="M24">IF(COUNTIF($M$3:$X23,TRUE)&gt;0,"",IF(SUM(--((AZ$7:AZ$11="FREE")+(COUNTIF($J$3:$J24,AZ$7:AZ$11)&gt;0)&gt;0))=5,TRUE,""))</f>
        <v/>
      </c>
      <c r="N24" s="20" t="str" cm="1">
        <f t="array" ref="N24">IF(COUNTIF($M$3:$X23,TRUE)&gt;0,"",IF(SUM(--((BA$7:BA$11="FREE")+(COUNTIF($J$3:$J24,BA$7:BA$11)&gt;0)&gt;0))=5,TRUE,""))</f>
        <v/>
      </c>
      <c r="O24" s="20" t="str" cm="1">
        <f t="array" ref="O24">IF(COUNTIF($M$3:$X23,TRUE)&gt;0,"",IF(SUM(--((BB$7:BB$11="FREE")+(COUNTIF($J$3:$J24,BB$7:BB$11)&gt;0)&gt;0))=5,TRUE,""))</f>
        <v/>
      </c>
      <c r="P24" s="20" t="str" cm="1">
        <f t="array" ref="P24">IF(COUNTIF($M$3:$X23,TRUE)&gt;0,"",IF(SUM(--((BC$7:BC$11="FREE")+(COUNTIF($J$3:$J24,BC$7:BC$11)&gt;0)&gt;0))=5,TRUE,""))</f>
        <v/>
      </c>
      <c r="Q24" s="20" t="str" cm="1">
        <f t="array" ref="Q24">IF(COUNTIF($M$3:$X23,TRUE)&gt;0,"",IF(SUM(--((BD$7:BD$11="FREE")+(COUNTIF($J$3:$J24,BD$7:BD$11)&gt;0)&gt;0))=5,TRUE,""))</f>
        <v/>
      </c>
      <c r="R24" s="20" t="str" cm="1">
        <f t="array" ref="R24">IF(COUNTIF($M$3:$X23,TRUE)&gt;0,"",IF(SUM(--(($AZ$7:$BD$7="FREE")+(COUNTIF($J$3:$J24,$AZ$7:$BD$7)&gt;0)&gt;0))=5,TRUE,""))</f>
        <v/>
      </c>
      <c r="S24" s="20" t="str" cm="1">
        <f t="array" ref="S24">IF(COUNTIF($M$3:$X23,TRUE)&gt;0,"",IF(SUM(--(($AZ$8:$BD$8="FREE")+(COUNTIF($J$3:$J24,$AZ$8:$BD$8)&gt;0)&gt;0))=5,TRUE,""))</f>
        <v/>
      </c>
      <c r="T24" s="20" t="str" cm="1">
        <f t="array" ref="T24">IF(COUNTIF($M$3:$X23,TRUE)&gt;0,"",IF(SUM(--(($AZ$9:$BD$9="FREE")+(COUNTIF($J$3:$J24,$AZ$9:$BD$9)&gt;0)&gt;0))=5,TRUE,""))</f>
        <v/>
      </c>
      <c r="U24" s="20" t="str" cm="1">
        <f t="array" ref="U24">IF(COUNTIF($M$3:$X23,TRUE)&gt;0,"",IF(SUM(--(($AZ$10:$BD$10="FREE")+(COUNTIF($J$3:$J24,$AZ$10:$BD$10)&gt;0)&gt;0))=5,TRUE,""))</f>
        <v/>
      </c>
      <c r="V24" s="20" t="str" cm="1">
        <f t="array" ref="V24">IF(COUNTIF($M$3:$X23,TRUE)&gt;0,"",IF(SUM(--(($AZ$11:$BD$11="FREE")+(COUNTIF($J$3:$J24,$AZ$11:$BD$11)&gt;0)&gt;0))=5,TRUE,""))</f>
        <v/>
      </c>
      <c r="W24" t="str" cm="1">
        <f t="array" ref="W24">IF(COUNTIF($M$3:$X23,TRUE)&gt;0,"",IF(SUM(--((CHOOSE({1,2,3,4,5},$AZ$7,$BA$8,$BB$9,$BC$10,$BD$11)="FREE")+(COUNTIF($J$3:$J24,CHOOSE({1,2,3,4,5},$AZ$7,$BA$8,$BB$9,$BC$10,$BD$11))&gt;0)&gt;0))=5,TRUE,""))</f>
        <v/>
      </c>
      <c r="X24" t="str" cm="1">
        <f t="array" ref="X24">IF(COUNTIF($M$3:$X23,TRUE)&gt;0,"",IF(SUM(--((CHOOSE({1,2,3,4,5},$BD$7,$BC$8,$BB$9,$BA$10,$AZ$11)="FREE")+(COUNTIF($J$3:$J24,CHOOSE({1,2,3,4,5},$BD$7,$BC$8,$BB$9,$BA$10,$AZ$11))&gt;0)&gt;0))=5,TRUE,""))</f>
        <v/>
      </c>
      <c r="Y24" s="20" t="str" cm="1">
        <f t="array" ref="Y24">IF(COUNTIF($Y$3:$AJ23,TRUE)&gt;0,"",IF(SUM(--((AZ$21:AZ$25="FREE")+(COUNTIF($J$3:$J24,AZ$21:AZ$25)&gt;0)&gt;0))=5,TRUE,""))</f>
        <v/>
      </c>
      <c r="Z24" s="20" t="str" cm="1">
        <f t="array" ref="Z24">IF(COUNTIF($Y$3:$AJ23,TRUE)&gt;0,"",IF(SUM(--((BA$21:BA$25="FREE")+(COUNTIF($J$3:$J24,BA$21:BA$25)&gt;0)&gt;0))=5,TRUE,""))</f>
        <v/>
      </c>
      <c r="AA24" s="20" t="str" cm="1">
        <f t="array" ref="AA24">IF(COUNTIF($Y$3:$AJ23,TRUE)&gt;0,"",IF(SUM(--((BB$21:BB$25="FREE")+(COUNTIF($J$3:$J24,BB$21:BB$25)&gt;0)&gt;0))=5,TRUE,""))</f>
        <v/>
      </c>
      <c r="AB24" s="20" t="str" cm="1">
        <f t="array" ref="AB24">IF(COUNTIF($Y$3:$AJ23,TRUE)&gt;0,"",IF(SUM(--((BC$21:BC$25="FREE")+(COUNTIF($J$3:$J24,BC$21:BC$25)&gt;0)&gt;0))=5,TRUE,""))</f>
        <v/>
      </c>
      <c r="AC24" s="20" t="str" cm="1">
        <f t="array" ref="AC24">IF(COUNTIF($Y$3:$AJ23,TRUE)&gt;0,"",IF(SUM(--((BD$21:BD$25="FREE")+(COUNTIF($J$3:$J24,BD$21:BD$25)&gt;0)&gt;0))=5,TRUE,""))</f>
        <v/>
      </c>
      <c r="AD24" s="20" t="str" cm="1">
        <f t="array" ref="AD24">IF(COUNTIF($Y$3:$AJ23,TRUE)&gt;0,"",IF(SUM(--(($AZ$21:$BD$21="FREE")+(COUNTIF($J$3:$J24,$AZ$21:$BD$21)&gt;0)&gt;0))=5,TRUE,""))</f>
        <v/>
      </c>
      <c r="AE24" s="20" t="str" cm="1">
        <f t="array" ref="AE24">IF(COUNTIF($Y$3:$AJ23,TRUE)&gt;0,"",IF(SUM(--(($AZ$22:$BD$22="FREE")+(COUNTIF($J$3:$J24,$AZ$22:$BD$22)&gt;0)&gt;0))=5,TRUE,""))</f>
        <v/>
      </c>
      <c r="AF24" s="20" t="str" cm="1">
        <f t="array" ref="AF24">IF(COUNTIF($Y$3:$AJ23,TRUE)&gt;0,"",IF(SUM(--(($AZ$23:$BD$23="FREE")+(COUNTIF($J$3:$J24,$AZ$23:$BD$23)&gt;0)&gt;0))=5,TRUE,""))</f>
        <v/>
      </c>
      <c r="AG24" s="20" t="str" cm="1">
        <f t="array" ref="AG24">IF(COUNTIF($Y$3:$AJ23,TRUE)&gt;0,"",IF(SUM(--(($AZ$24:$BD$24="FREE")+(COUNTIF($J$3:$J24,$AZ$24:$BD$24)&gt;0)&gt;0))=5,TRUE,""))</f>
        <v/>
      </c>
      <c r="AH24" s="20" t="str" cm="1">
        <f t="array" ref="AH24">IF(COUNTIF($Y$3:$AJ23,TRUE)&gt;0,"",IF(SUM(--(($AZ$25:$BD$25="FREE")+(COUNTIF($J$3:$J24,$AZ$25:$BD$25)&gt;0)&gt;0))=5,TRUE,""))</f>
        <v/>
      </c>
      <c r="AI24" t="str" cm="1">
        <f t="array" ref="AI24">IF(COUNTIF($Y$3:$AJ23,TRUE)&gt;0,"",IF(SUM(--((CHOOSE({1,2,3,4,5},$AZ$21,$BA$22,$BB$23,$BC$24,$BD$25)="FREE")+(COUNTIF($J$3:$J24,CHOOSE({1,2,3,4,5},$AZ$21,$BA$22,$BB$23,$BC$24,$BD$25))&gt;0)&gt;0))=5,TRUE,""))</f>
        <v/>
      </c>
      <c r="AJ24" t="str" cm="1">
        <f t="array" ref="AJ24">IF(COUNTIF($Y$3:$AJ23,TRUE)&gt;0,"",IF(SUM(--((CHOOSE({1,2,3,4,5},$BD$21,$BC$22,$BB$23,$BA$24,$AZ$25)="FREE")+(COUNTIF($J$3:$J24,CHOOSE({1,2,3,4,5},$BD$21,$BC$22,$BB$23,$BA$24,$AZ$25))&gt;0)&gt;0))=5,TRUE,""))</f>
        <v/>
      </c>
      <c r="AK24" s="20" t="str" cm="1">
        <f t="array" ref="AK24">IF(COUNTIF($AK$3:$AV23,TRUE)&gt;0,"",IF(SUM(--((AZ$35:AZ$39="FREE")+(COUNTIF($J$3:$J24,AZ$35:AZ$39)&gt;0)&gt;0))=5,TRUE,""))</f>
        <v/>
      </c>
      <c r="AL24" s="20" t="str" cm="1">
        <f t="array" ref="AL24">IF(COUNTIF($AK$3:$AV23,TRUE)&gt;0,"",IF(SUM(--((BA$35:BA$39="FREE")+(COUNTIF($J$3:$J24,BA$35:BA$39)&gt;0)&gt;0))=5,TRUE,""))</f>
        <v/>
      </c>
      <c r="AM24" s="20" t="str" cm="1">
        <f t="array" ref="AM24">IF(COUNTIF($AK$3:$AV23,TRUE)&gt;0,"",IF(SUM(--((BB$35:BB$39="FREE")+(COUNTIF($J$3:$J24,BB$35:BB$39)&gt;0)&gt;0))=5,TRUE,""))</f>
        <v/>
      </c>
      <c r="AN24" s="20" t="str" cm="1">
        <f t="array" ref="AN24">IF(COUNTIF($AK$3:$AV23,TRUE)&gt;0,"",IF(SUM(--((BC$35:BC$39="FREE")+(COUNTIF($J$3:$J24,BC$35:BC$39)&gt;0)&gt;0))=5,TRUE,""))</f>
        <v/>
      </c>
      <c r="AO24" s="20" t="str" cm="1">
        <f t="array" ref="AO24">IF(COUNTIF($AK$3:$AV23,TRUE)&gt;0,"",IF(SUM(--((BD$35:BD$39="FREE")+(COUNTIF($J$3:$J24,BD$35:BD$39)&gt;0)&gt;0))=5,TRUE,""))</f>
        <v/>
      </c>
      <c r="AP24" s="20" t="str" cm="1">
        <f t="array" ref="AP24">IF(COUNTIF($AK$3:$AV23,TRUE)&gt;0,"",IF(SUM(--(($AZ$35:$BD$35="FREE")+(COUNTIF($J$3:$J24,$AZ$35:$BD$35)&gt;0)&gt;0))=5,TRUE,""))</f>
        <v/>
      </c>
      <c r="AQ24" s="20" t="str" cm="1">
        <f t="array" ref="AQ24">IF(COUNTIF($AK$3:$AV23,TRUE)&gt;0,"",IF(SUM(--(($AZ$36:$BD$36="FREE")+(COUNTIF($J$3:$J24,$AZ$36:$BD$36)&gt;0)&gt;0))=5,TRUE,""))</f>
        <v/>
      </c>
      <c r="AR24" s="20" t="str" cm="1">
        <f t="array" ref="AR24">IF(COUNTIF($AK$3:$AV23,TRUE)&gt;0,"",IF(SUM(--(($AZ$37:$BD$37="FREE")+(COUNTIF($J$3:$J24,$AZ$37:$BD$37)&gt;0)&gt;0))=5,TRUE,""))</f>
        <v/>
      </c>
      <c r="AS24" s="20" t="str" cm="1">
        <f t="array" ref="AS24">IF(COUNTIF($AK$3:$AV23,TRUE)&gt;0,"",IF(SUM(--(($AZ$38:$BD$38="FREE")+(COUNTIF($J$3:$J24,$AZ$38:$BD$38)&gt;0)&gt;0))=5,TRUE,""))</f>
        <v/>
      </c>
      <c r="AT24" s="20" t="str" cm="1">
        <f t="array" ref="AT24">IF(COUNTIF($AK$3:$AV23,TRUE)&gt;0,"",IF(SUM(--(($AZ$39:$BD$39="FREE")+(COUNTIF($J$3:$J24,$AZ$39:$BD$39)&gt;0)&gt;0))=5,TRUE,""))</f>
        <v/>
      </c>
      <c r="AU24" t="str" cm="1">
        <f t="array" ref="AU24">IF(COUNTIF($AK$3:$AV23,TRUE)&gt;0,"",IF(SUM(--((CHOOSE({1,2,3,4,5},$AZ$35,$BA$36,$BB$37,$BC$38,$BD$39)="FREE")+(COUNTIF($J$3:$J24,CHOOSE({1,2,3,4,5},$AZ$35,$BA$36,$BB$37,$BC$38,$BD$39))&gt;0)&gt;0))=5,TRUE,""))</f>
        <v/>
      </c>
      <c r="AV24" t="str" cm="1">
        <f t="array" ref="AV24">IF(COUNTIF($AK$3:$AV23,TRUE)&gt;0,"",IF(SUM(--((CHOOSE({1,2,3,4,5},$BD$35,$BC$36,$BB$37,$BA$38,$AZ$39)="FREE")+(COUNTIF($J$3:$J24,CHOOSE({1,2,3,4,5},$BD$35,$BC$36,$BB$37,$BA$38,$AZ$39))&gt;0)&gt;0))=5,TRUE,""))</f>
        <v/>
      </c>
      <c r="AY24" t="s">
        <v>69</v>
      </c>
      <c r="AZ24" s="7" t="s">
        <v>28</v>
      </c>
      <c r="BA24" s="7" t="s">
        <v>6</v>
      </c>
      <c r="BB24" s="7" t="s">
        <v>43</v>
      </c>
      <c r="BC24" s="7" t="s">
        <v>30</v>
      </c>
      <c r="BD24" s="7" t="s">
        <v>7</v>
      </c>
      <c r="BE24" s="16" cm="1">
        <f t="array" ref="BE24">IF(SUM(--((AZ24:BD24="FREE")+(COUNTIF($J$3:$J$52,AZ24:BD24)&gt;0)&gt;0))=5,$BC$18,0)</f>
        <v>0</v>
      </c>
      <c r="BF24" s="22" t="str">
        <f>AG1</f>
        <v/>
      </c>
      <c r="BG24" s="1" t="s">
        <v>57</v>
      </c>
      <c r="BH24" s="12" t="s">
        <v>60</v>
      </c>
      <c r="BI24">
        <f>BD26</f>
        <v>0</v>
      </c>
      <c r="BJ24" t="e">
        <f>_xlfn.IFNA(IF(_xlfn.XLOOKUP($A$1&amp;"-"&amp;A24,#REF!,#REF!)="D","D",""),"")</f>
        <v>#REF!</v>
      </c>
      <c r="BK24" t="str">
        <f>IF(BL24="DP","Duplicate Bonus",IF(BJ24="","",_xlfn.IFNA(_xlfn.XLOOKUP($A$1&amp;"-"&amp;A24,#REF!,#REF!),"")))</f>
        <v>Duplicate Bonus</v>
      </c>
      <c r="BL24" t="str">
        <f t="shared" si="5"/>
        <v>DP</v>
      </c>
      <c r="BM24" t="e">
        <f t="shared" si="6"/>
        <v>#REF!</v>
      </c>
      <c r="BN24" t="e">
        <f>IF(BM24="","","D"&amp;COUNTIF($BM$3:BM24,"D"))</f>
        <v>#REF!</v>
      </c>
    </row>
    <row r="25" spans="1:66" ht="18" customHeight="1" x14ac:dyDescent="0.25">
      <c r="A25">
        <v>23</v>
      </c>
      <c r="B25">
        <f>ScoreHelper!C36</f>
        <v>0</v>
      </c>
      <c r="C25">
        <f t="shared" si="3"/>
        <v>0</v>
      </c>
      <c r="D25">
        <f t="shared" si="4"/>
        <v>23</v>
      </c>
      <c r="E25" t="str">
        <f>IF(C25="","",IF(COUNTIF($C$3:C25,C25)&gt;1,"",C25))</f>
        <v/>
      </c>
      <c r="F25">
        <v>23</v>
      </c>
      <c r="G25" t="str">
        <f t="shared" si="0"/>
        <v/>
      </c>
      <c r="H25" t="str">
        <f>IF(G25="","",COUNTIF($G$3:G25,"?*"))</f>
        <v/>
      </c>
      <c r="I25">
        <v>23</v>
      </c>
      <c r="J25" t="str">
        <f t="shared" si="1"/>
        <v/>
      </c>
      <c r="K25" t="str">
        <f t="shared" si="2"/>
        <v/>
      </c>
      <c r="L25" t="str">
        <f>IF(J25="","",_xlfn.IFNA(_xlfn.XLOOKUP(J25,Bonuses!$A$3:$A$54,Bonuses!$H$3:$H$54),""))</f>
        <v/>
      </c>
      <c r="M25" s="20" t="str" cm="1">
        <f t="array" ref="M25">IF(COUNTIF($M$3:$X24,TRUE)&gt;0,"",IF(SUM(--((AZ$7:AZ$11="FREE")+(COUNTIF($J$3:$J25,AZ$7:AZ$11)&gt;0)&gt;0))=5,TRUE,""))</f>
        <v/>
      </c>
      <c r="N25" s="20" t="str" cm="1">
        <f t="array" ref="N25">IF(COUNTIF($M$3:$X24,TRUE)&gt;0,"",IF(SUM(--((BA$7:BA$11="FREE")+(COUNTIF($J$3:$J25,BA$7:BA$11)&gt;0)&gt;0))=5,TRUE,""))</f>
        <v/>
      </c>
      <c r="O25" s="20" t="str" cm="1">
        <f t="array" ref="O25">IF(COUNTIF($M$3:$X24,TRUE)&gt;0,"",IF(SUM(--((BB$7:BB$11="FREE")+(COUNTIF($J$3:$J25,BB$7:BB$11)&gt;0)&gt;0))=5,TRUE,""))</f>
        <v/>
      </c>
      <c r="P25" s="20" t="str" cm="1">
        <f t="array" ref="P25">IF(COUNTIF($M$3:$X24,TRUE)&gt;0,"",IF(SUM(--((BC$7:BC$11="FREE")+(COUNTIF($J$3:$J25,BC$7:BC$11)&gt;0)&gt;0))=5,TRUE,""))</f>
        <v/>
      </c>
      <c r="Q25" s="20" t="str" cm="1">
        <f t="array" ref="Q25">IF(COUNTIF($M$3:$X24,TRUE)&gt;0,"",IF(SUM(--((BD$7:BD$11="FREE")+(COUNTIF($J$3:$J25,BD$7:BD$11)&gt;0)&gt;0))=5,TRUE,""))</f>
        <v/>
      </c>
      <c r="R25" s="20" t="str" cm="1">
        <f t="array" ref="R25">IF(COUNTIF($M$3:$X24,TRUE)&gt;0,"",IF(SUM(--(($AZ$7:$BD$7="FREE")+(COUNTIF($J$3:$J25,$AZ$7:$BD$7)&gt;0)&gt;0))=5,TRUE,""))</f>
        <v/>
      </c>
      <c r="S25" s="20" t="str" cm="1">
        <f t="array" ref="S25">IF(COUNTIF($M$3:$X24,TRUE)&gt;0,"",IF(SUM(--(($AZ$8:$BD$8="FREE")+(COUNTIF($J$3:$J25,$AZ$8:$BD$8)&gt;0)&gt;0))=5,TRUE,""))</f>
        <v/>
      </c>
      <c r="T25" s="20" t="str" cm="1">
        <f t="array" ref="T25">IF(COUNTIF($M$3:$X24,TRUE)&gt;0,"",IF(SUM(--(($AZ$9:$BD$9="FREE")+(COUNTIF($J$3:$J25,$AZ$9:$BD$9)&gt;0)&gt;0))=5,TRUE,""))</f>
        <v/>
      </c>
      <c r="U25" s="20" t="str" cm="1">
        <f t="array" ref="U25">IF(COUNTIF($M$3:$X24,TRUE)&gt;0,"",IF(SUM(--(($AZ$10:$BD$10="FREE")+(COUNTIF($J$3:$J25,$AZ$10:$BD$10)&gt;0)&gt;0))=5,TRUE,""))</f>
        <v/>
      </c>
      <c r="V25" s="20" t="str" cm="1">
        <f t="array" ref="V25">IF(COUNTIF($M$3:$X24,TRUE)&gt;0,"",IF(SUM(--(($AZ$11:$BD$11="FREE")+(COUNTIF($J$3:$J25,$AZ$11:$BD$11)&gt;0)&gt;0))=5,TRUE,""))</f>
        <v/>
      </c>
      <c r="W25" t="str" cm="1">
        <f t="array" ref="W25">IF(COUNTIF($M$3:$X24,TRUE)&gt;0,"",IF(SUM(--((CHOOSE({1,2,3,4,5},$AZ$7,$BA$8,$BB$9,$BC$10,$BD$11)="FREE")+(COUNTIF($J$3:$J25,CHOOSE({1,2,3,4,5},$AZ$7,$BA$8,$BB$9,$BC$10,$BD$11))&gt;0)&gt;0))=5,TRUE,""))</f>
        <v/>
      </c>
      <c r="X25" t="str" cm="1">
        <f t="array" ref="X25">IF(COUNTIF($M$3:$X24,TRUE)&gt;0,"",IF(SUM(--((CHOOSE({1,2,3,4,5},$BD$7,$BC$8,$BB$9,$BA$10,$AZ$11)="FREE")+(COUNTIF($J$3:$J25,CHOOSE({1,2,3,4,5},$BD$7,$BC$8,$BB$9,$BA$10,$AZ$11))&gt;0)&gt;0))=5,TRUE,""))</f>
        <v/>
      </c>
      <c r="Y25" s="20" t="str" cm="1">
        <f t="array" ref="Y25">IF(COUNTIF($Y$3:$AJ24,TRUE)&gt;0,"",IF(SUM(--((AZ$21:AZ$25="FREE")+(COUNTIF($J$3:$J25,AZ$21:AZ$25)&gt;0)&gt;0))=5,TRUE,""))</f>
        <v/>
      </c>
      <c r="Z25" s="20" t="str" cm="1">
        <f t="array" ref="Z25">IF(COUNTIF($Y$3:$AJ24,TRUE)&gt;0,"",IF(SUM(--((BA$21:BA$25="FREE")+(COUNTIF($J$3:$J25,BA$21:BA$25)&gt;0)&gt;0))=5,TRUE,""))</f>
        <v/>
      </c>
      <c r="AA25" s="20" t="str" cm="1">
        <f t="array" ref="AA25">IF(COUNTIF($Y$3:$AJ24,TRUE)&gt;0,"",IF(SUM(--((BB$21:BB$25="FREE")+(COUNTIF($J$3:$J25,BB$21:BB$25)&gt;0)&gt;0))=5,TRUE,""))</f>
        <v/>
      </c>
      <c r="AB25" s="20" t="str" cm="1">
        <f t="array" ref="AB25">IF(COUNTIF($Y$3:$AJ24,TRUE)&gt;0,"",IF(SUM(--((BC$21:BC$25="FREE")+(COUNTIF($J$3:$J25,BC$21:BC$25)&gt;0)&gt;0))=5,TRUE,""))</f>
        <v/>
      </c>
      <c r="AC25" s="20" t="str" cm="1">
        <f t="array" ref="AC25">IF(COUNTIF($Y$3:$AJ24,TRUE)&gt;0,"",IF(SUM(--((BD$21:BD$25="FREE")+(COUNTIF($J$3:$J25,BD$21:BD$25)&gt;0)&gt;0))=5,TRUE,""))</f>
        <v/>
      </c>
      <c r="AD25" s="20" t="str" cm="1">
        <f t="array" ref="AD25">IF(COUNTIF($Y$3:$AJ24,TRUE)&gt;0,"",IF(SUM(--(($AZ$21:$BD$21="FREE")+(COUNTIF($J$3:$J25,$AZ$21:$BD$21)&gt;0)&gt;0))=5,TRUE,""))</f>
        <v/>
      </c>
      <c r="AE25" s="20" t="str" cm="1">
        <f t="array" ref="AE25">IF(COUNTIF($Y$3:$AJ24,TRUE)&gt;0,"",IF(SUM(--(($AZ$22:$BD$22="FREE")+(COUNTIF($J$3:$J25,$AZ$22:$BD$22)&gt;0)&gt;0))=5,TRUE,""))</f>
        <v/>
      </c>
      <c r="AF25" s="20" t="str" cm="1">
        <f t="array" ref="AF25">IF(COUNTIF($Y$3:$AJ24,TRUE)&gt;0,"",IF(SUM(--(($AZ$23:$BD$23="FREE")+(COUNTIF($J$3:$J25,$AZ$23:$BD$23)&gt;0)&gt;0))=5,TRUE,""))</f>
        <v/>
      </c>
      <c r="AG25" s="20" t="str" cm="1">
        <f t="array" ref="AG25">IF(COUNTIF($Y$3:$AJ24,TRUE)&gt;0,"",IF(SUM(--(($AZ$24:$BD$24="FREE")+(COUNTIF($J$3:$J25,$AZ$24:$BD$24)&gt;0)&gt;0))=5,TRUE,""))</f>
        <v/>
      </c>
      <c r="AH25" s="20" t="str" cm="1">
        <f t="array" ref="AH25">IF(COUNTIF($Y$3:$AJ24,TRUE)&gt;0,"",IF(SUM(--(($AZ$25:$BD$25="FREE")+(COUNTIF($J$3:$J25,$AZ$25:$BD$25)&gt;0)&gt;0))=5,TRUE,""))</f>
        <v/>
      </c>
      <c r="AI25" t="str" cm="1">
        <f t="array" ref="AI25">IF(COUNTIF($Y$3:$AJ24,TRUE)&gt;0,"",IF(SUM(--((CHOOSE({1,2,3,4,5},$AZ$21,$BA$22,$BB$23,$BC$24,$BD$25)="FREE")+(COUNTIF($J$3:$J25,CHOOSE({1,2,3,4,5},$AZ$21,$BA$22,$BB$23,$BC$24,$BD$25))&gt;0)&gt;0))=5,TRUE,""))</f>
        <v/>
      </c>
      <c r="AJ25" t="str" cm="1">
        <f t="array" ref="AJ25">IF(COUNTIF($Y$3:$AJ24,TRUE)&gt;0,"",IF(SUM(--((CHOOSE({1,2,3,4,5},$BD$21,$BC$22,$BB$23,$BA$24,$AZ$25)="FREE")+(COUNTIF($J$3:$J25,CHOOSE({1,2,3,4,5},$BD$21,$BC$22,$BB$23,$BA$24,$AZ$25))&gt;0)&gt;0))=5,TRUE,""))</f>
        <v/>
      </c>
      <c r="AK25" s="20" t="str" cm="1">
        <f t="array" ref="AK25">IF(COUNTIF($AK$3:$AV24,TRUE)&gt;0,"",IF(SUM(--((AZ$35:AZ$39="FREE")+(COUNTIF($J$3:$J25,AZ$35:AZ$39)&gt;0)&gt;0))=5,TRUE,""))</f>
        <v/>
      </c>
      <c r="AL25" s="20" t="str" cm="1">
        <f t="array" ref="AL25">IF(COUNTIF($AK$3:$AV24,TRUE)&gt;0,"",IF(SUM(--((BA$35:BA$39="FREE")+(COUNTIF($J$3:$J25,BA$35:BA$39)&gt;0)&gt;0))=5,TRUE,""))</f>
        <v/>
      </c>
      <c r="AM25" s="20" t="str" cm="1">
        <f t="array" ref="AM25">IF(COUNTIF($AK$3:$AV24,TRUE)&gt;0,"",IF(SUM(--((BB$35:BB$39="FREE")+(COUNTIF($J$3:$J25,BB$35:BB$39)&gt;0)&gt;0))=5,TRUE,""))</f>
        <v/>
      </c>
      <c r="AN25" s="20" t="str" cm="1">
        <f t="array" ref="AN25">IF(COUNTIF($AK$3:$AV24,TRUE)&gt;0,"",IF(SUM(--((BC$35:BC$39="FREE")+(COUNTIF($J$3:$J25,BC$35:BC$39)&gt;0)&gt;0))=5,TRUE,""))</f>
        <v/>
      </c>
      <c r="AO25" s="20" t="str" cm="1">
        <f t="array" ref="AO25">IF(COUNTIF($AK$3:$AV24,TRUE)&gt;0,"",IF(SUM(--((BD$35:BD$39="FREE")+(COUNTIF($J$3:$J25,BD$35:BD$39)&gt;0)&gt;0))=5,TRUE,""))</f>
        <v/>
      </c>
      <c r="AP25" s="20" t="str" cm="1">
        <f t="array" ref="AP25">IF(COUNTIF($AK$3:$AV24,TRUE)&gt;0,"",IF(SUM(--(($AZ$35:$BD$35="FREE")+(COUNTIF($J$3:$J25,$AZ$35:$BD$35)&gt;0)&gt;0))=5,TRUE,""))</f>
        <v/>
      </c>
      <c r="AQ25" s="20" t="str" cm="1">
        <f t="array" ref="AQ25">IF(COUNTIF($AK$3:$AV24,TRUE)&gt;0,"",IF(SUM(--(($AZ$36:$BD$36="FREE")+(COUNTIF($J$3:$J25,$AZ$36:$BD$36)&gt;0)&gt;0))=5,TRUE,""))</f>
        <v/>
      </c>
      <c r="AR25" s="20" t="str" cm="1">
        <f t="array" ref="AR25">IF(COUNTIF($AK$3:$AV24,TRUE)&gt;0,"",IF(SUM(--(($AZ$37:$BD$37="FREE")+(COUNTIF($J$3:$J25,$AZ$37:$BD$37)&gt;0)&gt;0))=5,TRUE,""))</f>
        <v/>
      </c>
      <c r="AS25" s="20" t="str" cm="1">
        <f t="array" ref="AS25">IF(COUNTIF($AK$3:$AV24,TRUE)&gt;0,"",IF(SUM(--(($AZ$38:$BD$38="FREE")+(COUNTIF($J$3:$J25,$AZ$38:$BD$38)&gt;0)&gt;0))=5,TRUE,""))</f>
        <v/>
      </c>
      <c r="AT25" s="20" t="str" cm="1">
        <f t="array" ref="AT25">IF(COUNTIF($AK$3:$AV24,TRUE)&gt;0,"",IF(SUM(--(($AZ$39:$BD$39="FREE")+(COUNTIF($J$3:$J25,$AZ$39:$BD$39)&gt;0)&gt;0))=5,TRUE,""))</f>
        <v/>
      </c>
      <c r="AU25" t="str" cm="1">
        <f t="array" ref="AU25">IF(COUNTIF($AK$3:$AV24,TRUE)&gt;0,"",IF(SUM(--((CHOOSE({1,2,3,4,5},$AZ$35,$BA$36,$BB$37,$BC$38,$BD$39)="FREE")+(COUNTIF($J$3:$J25,CHOOSE({1,2,3,4,5},$AZ$35,$BA$36,$BB$37,$BC$38,$BD$39))&gt;0)&gt;0))=5,TRUE,""))</f>
        <v/>
      </c>
      <c r="AV25" t="str" cm="1">
        <f t="array" ref="AV25">IF(COUNTIF($AK$3:$AV24,TRUE)&gt;0,"",IF(SUM(--((CHOOSE({1,2,3,4,5},$BD$35,$BC$36,$BB$37,$BA$38,$AZ$39)="FREE")+(COUNTIF($J$3:$J25,CHOOSE({1,2,3,4,5},$BD$35,$BC$36,$BB$37,$BA$38,$AZ$39))&gt;0)&gt;0))=5,TRUE,""))</f>
        <v/>
      </c>
      <c r="AY25" t="s">
        <v>70</v>
      </c>
      <c r="AZ25" s="7" t="s">
        <v>49</v>
      </c>
      <c r="BA25" s="7" t="s">
        <v>50</v>
      </c>
      <c r="BB25" s="7" t="s">
        <v>46</v>
      </c>
      <c r="BC25" s="7" t="s">
        <v>36</v>
      </c>
      <c r="BD25" s="7" t="s">
        <v>27</v>
      </c>
      <c r="BE25" s="16" cm="1">
        <f t="array" ref="BE25">IF(SUM(--((AZ25:BD25="FREE")+(COUNTIF($J$3:$J$52,AZ25:BD25)&gt;0)&gt;0))=5,$BC$18,0)</f>
        <v>0</v>
      </c>
      <c r="BF25" s="22" t="str">
        <f>AH1</f>
        <v/>
      </c>
      <c r="BG25" s="10" t="s">
        <v>66</v>
      </c>
      <c r="BH25" s="12" t="s">
        <v>60</v>
      </c>
      <c r="BI25">
        <f t="shared" ref="BI25:BI30" si="8">BE21</f>
        <v>0</v>
      </c>
      <c r="BJ25" t="e">
        <f>_xlfn.IFNA(IF(_xlfn.XLOOKUP($A$1&amp;"-"&amp;A25,#REF!,#REF!)="D","D",""),"")</f>
        <v>#REF!</v>
      </c>
      <c r="BK25" t="str">
        <f>IF(BL25="DP","Duplicate Bonus",IF(BJ25="","",_xlfn.IFNA(_xlfn.XLOOKUP($A$1&amp;"-"&amp;A25,#REF!,#REF!),"")))</f>
        <v>Duplicate Bonus</v>
      </c>
      <c r="BL25" t="str">
        <f t="shared" si="5"/>
        <v>DP</v>
      </c>
      <c r="BM25" t="e">
        <f t="shared" si="6"/>
        <v>#REF!</v>
      </c>
      <c r="BN25" t="e">
        <f>IF(BM25="","","D"&amp;COUNTIF($BM$3:BM25,"D"))</f>
        <v>#REF!</v>
      </c>
    </row>
    <row r="26" spans="1:66" ht="18" customHeight="1" x14ac:dyDescent="0.25">
      <c r="A26">
        <v>24</v>
      </c>
      <c r="B26">
        <f>ScoreHelper!C37</f>
        <v>0</v>
      </c>
      <c r="C26">
        <f t="shared" si="3"/>
        <v>0</v>
      </c>
      <c r="D26">
        <f t="shared" si="4"/>
        <v>24</v>
      </c>
      <c r="E26" t="str">
        <f>IF(C26="","",IF(COUNTIF($C$3:C26,C26)&gt;1,"",C26))</f>
        <v/>
      </c>
      <c r="F26">
        <v>24</v>
      </c>
      <c r="G26" t="str">
        <f t="shared" si="0"/>
        <v/>
      </c>
      <c r="H26" t="str">
        <f>IF(G26="","",COUNTIF($G$3:G26,"?*"))</f>
        <v/>
      </c>
      <c r="I26">
        <v>24</v>
      </c>
      <c r="J26" t="str">
        <f t="shared" si="1"/>
        <v/>
      </c>
      <c r="K26" t="str">
        <f t="shared" si="2"/>
        <v/>
      </c>
      <c r="L26" t="str">
        <f>IF(J26="","",_xlfn.IFNA(_xlfn.XLOOKUP(J26,Bonuses!$A$3:$A$54,Bonuses!$H$3:$H$54),""))</f>
        <v/>
      </c>
      <c r="M26" s="20" t="str" cm="1">
        <f t="array" ref="M26">IF(COUNTIF($M$3:$X25,TRUE)&gt;0,"",IF(SUM(--((AZ$7:AZ$11="FREE")+(COUNTIF($J$3:$J26,AZ$7:AZ$11)&gt;0)&gt;0))=5,TRUE,""))</f>
        <v/>
      </c>
      <c r="N26" s="20" t="str" cm="1">
        <f t="array" ref="N26">IF(COUNTIF($M$3:$X25,TRUE)&gt;0,"",IF(SUM(--((BA$7:BA$11="FREE")+(COUNTIF($J$3:$J26,BA$7:BA$11)&gt;0)&gt;0))=5,TRUE,""))</f>
        <v/>
      </c>
      <c r="O26" s="20" t="str" cm="1">
        <f t="array" ref="O26">IF(COUNTIF($M$3:$X25,TRUE)&gt;0,"",IF(SUM(--((BB$7:BB$11="FREE")+(COUNTIF($J$3:$J26,BB$7:BB$11)&gt;0)&gt;0))=5,TRUE,""))</f>
        <v/>
      </c>
      <c r="P26" s="20" t="str" cm="1">
        <f t="array" ref="P26">IF(COUNTIF($M$3:$X25,TRUE)&gt;0,"",IF(SUM(--((BC$7:BC$11="FREE")+(COUNTIF($J$3:$J26,BC$7:BC$11)&gt;0)&gt;0))=5,TRUE,""))</f>
        <v/>
      </c>
      <c r="Q26" s="20" t="str" cm="1">
        <f t="array" ref="Q26">IF(COUNTIF($M$3:$X25,TRUE)&gt;0,"",IF(SUM(--((BD$7:BD$11="FREE")+(COUNTIF($J$3:$J26,BD$7:BD$11)&gt;0)&gt;0))=5,TRUE,""))</f>
        <v/>
      </c>
      <c r="R26" s="20" t="str" cm="1">
        <f t="array" ref="R26">IF(COUNTIF($M$3:$X25,TRUE)&gt;0,"",IF(SUM(--(($AZ$7:$BD$7="FREE")+(COUNTIF($J$3:$J26,$AZ$7:$BD$7)&gt;0)&gt;0))=5,TRUE,""))</f>
        <v/>
      </c>
      <c r="S26" s="20" t="str" cm="1">
        <f t="array" ref="S26">IF(COUNTIF($M$3:$X25,TRUE)&gt;0,"",IF(SUM(--(($AZ$8:$BD$8="FREE")+(COUNTIF($J$3:$J26,$AZ$8:$BD$8)&gt;0)&gt;0))=5,TRUE,""))</f>
        <v/>
      </c>
      <c r="T26" s="20" t="str" cm="1">
        <f t="array" ref="T26">IF(COUNTIF($M$3:$X25,TRUE)&gt;0,"",IF(SUM(--(($AZ$9:$BD$9="FREE")+(COUNTIF($J$3:$J26,$AZ$9:$BD$9)&gt;0)&gt;0))=5,TRUE,""))</f>
        <v/>
      </c>
      <c r="U26" s="20" t="str" cm="1">
        <f t="array" ref="U26">IF(COUNTIF($M$3:$X25,TRUE)&gt;0,"",IF(SUM(--(($AZ$10:$BD$10="FREE")+(COUNTIF($J$3:$J26,$AZ$10:$BD$10)&gt;0)&gt;0))=5,TRUE,""))</f>
        <v/>
      </c>
      <c r="V26" s="20" t="str" cm="1">
        <f t="array" ref="V26">IF(COUNTIF($M$3:$X25,TRUE)&gt;0,"",IF(SUM(--(($AZ$11:$BD$11="FREE")+(COUNTIF($J$3:$J26,$AZ$11:$BD$11)&gt;0)&gt;0))=5,TRUE,""))</f>
        <v/>
      </c>
      <c r="W26" t="str" cm="1">
        <f t="array" ref="W26">IF(COUNTIF($M$3:$X25,TRUE)&gt;0,"",IF(SUM(--((CHOOSE({1,2,3,4,5},$AZ$7,$BA$8,$BB$9,$BC$10,$BD$11)="FREE")+(COUNTIF($J$3:$J26,CHOOSE({1,2,3,4,5},$AZ$7,$BA$8,$BB$9,$BC$10,$BD$11))&gt;0)&gt;0))=5,TRUE,""))</f>
        <v/>
      </c>
      <c r="X26" t="str" cm="1">
        <f t="array" ref="X26">IF(COUNTIF($M$3:$X25,TRUE)&gt;0,"",IF(SUM(--((CHOOSE({1,2,3,4,5},$BD$7,$BC$8,$BB$9,$BA$10,$AZ$11)="FREE")+(COUNTIF($J$3:$J26,CHOOSE({1,2,3,4,5},$BD$7,$BC$8,$BB$9,$BA$10,$AZ$11))&gt;0)&gt;0))=5,TRUE,""))</f>
        <v/>
      </c>
      <c r="Y26" s="20" t="str" cm="1">
        <f t="array" ref="Y26">IF(COUNTIF($Y$3:$AJ25,TRUE)&gt;0,"",IF(SUM(--((AZ$21:AZ$25="FREE")+(COUNTIF($J$3:$J26,AZ$21:AZ$25)&gt;0)&gt;0))=5,TRUE,""))</f>
        <v/>
      </c>
      <c r="Z26" s="20" t="str" cm="1">
        <f t="array" ref="Z26">IF(COUNTIF($Y$3:$AJ25,TRUE)&gt;0,"",IF(SUM(--((BA$21:BA$25="FREE")+(COUNTIF($J$3:$J26,BA$21:BA$25)&gt;0)&gt;0))=5,TRUE,""))</f>
        <v/>
      </c>
      <c r="AA26" s="20" t="str" cm="1">
        <f t="array" ref="AA26">IF(COUNTIF($Y$3:$AJ25,TRUE)&gt;0,"",IF(SUM(--((BB$21:BB$25="FREE")+(COUNTIF($J$3:$J26,BB$21:BB$25)&gt;0)&gt;0))=5,TRUE,""))</f>
        <v/>
      </c>
      <c r="AB26" s="20" t="str" cm="1">
        <f t="array" ref="AB26">IF(COUNTIF($Y$3:$AJ25,TRUE)&gt;0,"",IF(SUM(--((BC$21:BC$25="FREE")+(COUNTIF($J$3:$J26,BC$21:BC$25)&gt;0)&gt;0))=5,TRUE,""))</f>
        <v/>
      </c>
      <c r="AC26" s="20" t="str" cm="1">
        <f t="array" ref="AC26">IF(COUNTIF($Y$3:$AJ25,TRUE)&gt;0,"",IF(SUM(--((BD$21:BD$25="FREE")+(COUNTIF($J$3:$J26,BD$21:BD$25)&gt;0)&gt;0))=5,TRUE,""))</f>
        <v/>
      </c>
      <c r="AD26" s="20" t="str" cm="1">
        <f t="array" ref="AD26">IF(COUNTIF($Y$3:$AJ25,TRUE)&gt;0,"",IF(SUM(--(($AZ$21:$BD$21="FREE")+(COUNTIF($J$3:$J26,$AZ$21:$BD$21)&gt;0)&gt;0))=5,TRUE,""))</f>
        <v/>
      </c>
      <c r="AE26" s="20" t="str" cm="1">
        <f t="array" ref="AE26">IF(COUNTIF($Y$3:$AJ25,TRUE)&gt;0,"",IF(SUM(--(($AZ$22:$BD$22="FREE")+(COUNTIF($J$3:$J26,$AZ$22:$BD$22)&gt;0)&gt;0))=5,TRUE,""))</f>
        <v/>
      </c>
      <c r="AF26" s="20" t="str" cm="1">
        <f t="array" ref="AF26">IF(COUNTIF($Y$3:$AJ25,TRUE)&gt;0,"",IF(SUM(--(($AZ$23:$BD$23="FREE")+(COUNTIF($J$3:$J26,$AZ$23:$BD$23)&gt;0)&gt;0))=5,TRUE,""))</f>
        <v/>
      </c>
      <c r="AG26" s="20" t="str" cm="1">
        <f t="array" ref="AG26">IF(COUNTIF($Y$3:$AJ25,TRUE)&gt;0,"",IF(SUM(--(($AZ$24:$BD$24="FREE")+(COUNTIF($J$3:$J26,$AZ$24:$BD$24)&gt;0)&gt;0))=5,TRUE,""))</f>
        <v/>
      </c>
      <c r="AH26" s="20" t="str" cm="1">
        <f t="array" ref="AH26">IF(COUNTIF($Y$3:$AJ25,TRUE)&gt;0,"",IF(SUM(--(($AZ$25:$BD$25="FREE")+(COUNTIF($J$3:$J26,$AZ$25:$BD$25)&gt;0)&gt;0))=5,TRUE,""))</f>
        <v/>
      </c>
      <c r="AI26" t="str" cm="1">
        <f t="array" ref="AI26">IF(COUNTIF($Y$3:$AJ25,TRUE)&gt;0,"",IF(SUM(--((CHOOSE({1,2,3,4,5},$AZ$21,$BA$22,$BB$23,$BC$24,$BD$25)="FREE")+(COUNTIF($J$3:$J26,CHOOSE({1,2,3,4,5},$AZ$21,$BA$22,$BB$23,$BC$24,$BD$25))&gt;0)&gt;0))=5,TRUE,""))</f>
        <v/>
      </c>
      <c r="AJ26" t="str" cm="1">
        <f t="array" ref="AJ26">IF(COUNTIF($Y$3:$AJ25,TRUE)&gt;0,"",IF(SUM(--((CHOOSE({1,2,3,4,5},$BD$21,$BC$22,$BB$23,$BA$24,$AZ$25)="FREE")+(COUNTIF($J$3:$J26,CHOOSE({1,2,3,4,5},$BD$21,$BC$22,$BB$23,$BA$24,$AZ$25))&gt;0)&gt;0))=5,TRUE,""))</f>
        <v/>
      </c>
      <c r="AK26" s="20" t="str" cm="1">
        <f t="array" ref="AK26">IF(COUNTIF($AK$3:$AV25,TRUE)&gt;0,"",IF(SUM(--((AZ$35:AZ$39="FREE")+(COUNTIF($J$3:$J26,AZ$35:AZ$39)&gt;0)&gt;0))=5,TRUE,""))</f>
        <v/>
      </c>
      <c r="AL26" s="20" t="str" cm="1">
        <f t="array" ref="AL26">IF(COUNTIF($AK$3:$AV25,TRUE)&gt;0,"",IF(SUM(--((BA$35:BA$39="FREE")+(COUNTIF($J$3:$J26,BA$35:BA$39)&gt;0)&gt;0))=5,TRUE,""))</f>
        <v/>
      </c>
      <c r="AM26" s="20" t="str" cm="1">
        <f t="array" ref="AM26">IF(COUNTIF($AK$3:$AV25,TRUE)&gt;0,"",IF(SUM(--((BB$35:BB$39="FREE")+(COUNTIF($J$3:$J26,BB$35:BB$39)&gt;0)&gt;0))=5,TRUE,""))</f>
        <v/>
      </c>
      <c r="AN26" s="20" t="str" cm="1">
        <f t="array" ref="AN26">IF(COUNTIF($AK$3:$AV25,TRUE)&gt;0,"",IF(SUM(--((BC$35:BC$39="FREE")+(COUNTIF($J$3:$J26,BC$35:BC$39)&gt;0)&gt;0))=5,TRUE,""))</f>
        <v/>
      </c>
      <c r="AO26" s="20" t="str" cm="1">
        <f t="array" ref="AO26">IF(COUNTIF($AK$3:$AV25,TRUE)&gt;0,"",IF(SUM(--((BD$35:BD$39="FREE")+(COUNTIF($J$3:$J26,BD$35:BD$39)&gt;0)&gt;0))=5,TRUE,""))</f>
        <v/>
      </c>
      <c r="AP26" s="20" t="str" cm="1">
        <f t="array" ref="AP26">IF(COUNTIF($AK$3:$AV25,TRUE)&gt;0,"",IF(SUM(--(($AZ$35:$BD$35="FREE")+(COUNTIF($J$3:$J26,$AZ$35:$BD$35)&gt;0)&gt;0))=5,TRUE,""))</f>
        <v/>
      </c>
      <c r="AQ26" s="20" t="str" cm="1">
        <f t="array" ref="AQ26">IF(COUNTIF($AK$3:$AV25,TRUE)&gt;0,"",IF(SUM(--(($AZ$36:$BD$36="FREE")+(COUNTIF($J$3:$J26,$AZ$36:$BD$36)&gt;0)&gt;0))=5,TRUE,""))</f>
        <v/>
      </c>
      <c r="AR26" s="20" t="str" cm="1">
        <f t="array" ref="AR26">IF(COUNTIF($AK$3:$AV25,TRUE)&gt;0,"",IF(SUM(--(($AZ$37:$BD$37="FREE")+(COUNTIF($J$3:$J26,$AZ$37:$BD$37)&gt;0)&gt;0))=5,TRUE,""))</f>
        <v/>
      </c>
      <c r="AS26" s="20" t="str" cm="1">
        <f t="array" ref="AS26">IF(COUNTIF($AK$3:$AV25,TRUE)&gt;0,"",IF(SUM(--(($AZ$38:$BD$38="FREE")+(COUNTIF($J$3:$J26,$AZ$38:$BD$38)&gt;0)&gt;0))=5,TRUE,""))</f>
        <v/>
      </c>
      <c r="AT26" s="20" t="str" cm="1">
        <f t="array" ref="AT26">IF(COUNTIF($AK$3:$AV25,TRUE)&gt;0,"",IF(SUM(--(($AZ$39:$BD$39="FREE")+(COUNTIF($J$3:$J26,$AZ$39:$BD$39)&gt;0)&gt;0))=5,TRUE,""))</f>
        <v/>
      </c>
      <c r="AU26" t="str" cm="1">
        <f t="array" ref="AU26">IF(COUNTIF($AK$3:$AV25,TRUE)&gt;0,"",IF(SUM(--((CHOOSE({1,2,3,4,5},$AZ$35,$BA$36,$BB$37,$BC$38,$BD$39)="FREE")+(COUNTIF($J$3:$J26,CHOOSE({1,2,3,4,5},$AZ$35,$BA$36,$BB$37,$BC$38,$BD$39))&gt;0)&gt;0))=5,TRUE,""))</f>
        <v/>
      </c>
      <c r="AV26" t="str" cm="1">
        <f t="array" ref="AV26">IF(COUNTIF($AK$3:$AV25,TRUE)&gt;0,"",IF(SUM(--((CHOOSE({1,2,3,4,5},$BD$35,$BC$36,$BB$37,$BA$38,$AZ$39)="FREE")+(COUNTIF($J$3:$J26,CHOOSE({1,2,3,4,5},$BD$35,$BC$36,$BB$37,$BA$38,$AZ$39))&gt;0)&gt;0))=5,TRUE,""))</f>
        <v/>
      </c>
      <c r="AY26" s="16" cm="1">
        <f t="array" ref="AY26">IF(SUM(--((CHOOSE({1,2,3,4,5},BD21,BC22,BB23,BA24,AZ25)="FREE")+(COUNTIF($J$3:$J$52,CHOOSE({1,2,3,4,5},BD21,BC22,BB23,BA24,AZ25))&gt;0)&gt;0))=5,$BC$18,0)</f>
        <v>0</v>
      </c>
      <c r="AZ26" s="16" cm="1">
        <f t="array" ref="AZ26">IF(SUM(--((AZ21:AZ25="FREE")+(COUNTIF($J$3:$J$52,AZ21:AZ25)&gt;0)&gt;0))=5,$BC$18,0)</f>
        <v>0</v>
      </c>
      <c r="BA26" s="16" cm="1">
        <f t="array" ref="BA26">IF(SUM(--((BA21:BA25="FREE")+(COUNTIF($J$3:$J$52,BA21:BA25)&gt;0)&gt;0))=5,$BC$18,0)</f>
        <v>0</v>
      </c>
      <c r="BB26" s="16" cm="1">
        <f t="array" ref="BB26">IF(SUM(--((BB21:BB25="FREE")+(COUNTIF($J$3:$J$52,BB21:BB25)&gt;0)&gt;0))=5,$BC$18,0)</f>
        <v>0</v>
      </c>
      <c r="BC26" s="16" cm="1">
        <f t="array" ref="BC26">IF(SUM(--((BC21:BC25="FREE")+(COUNTIF($J$3:$J$52,BC21:BC25)&gt;0)&gt;0))=5,$BC$18,0)</f>
        <v>0</v>
      </c>
      <c r="BD26" s="16" cm="1">
        <f t="array" ref="BD26">IF(SUM(--((BD21:BD25="FREE")+(COUNTIF($J$3:$J$52,BD21:BD25)&gt;0)&gt;0))=5,$BC$18,0)</f>
        <v>0</v>
      </c>
      <c r="BE26" s="16" cm="1">
        <f t="array" ref="BE26">IF(SUM(--((CHOOSE({1,2,3,4,5},AZ21,BA22,BB23,BC24,BD25)="FREE")+(COUNTIF($J$3:$J$52,CHOOSE({1,2,3,4,5},AZ21,BA22,BB23,BC24,BD25))&gt;0)&gt;0))=5,$BC$18,0)</f>
        <v>0</v>
      </c>
      <c r="BG26" s="10" t="s">
        <v>67</v>
      </c>
      <c r="BH26" s="12" t="s">
        <v>60</v>
      </c>
      <c r="BI26">
        <f t="shared" si="8"/>
        <v>0</v>
      </c>
      <c r="BJ26" t="e">
        <f>_xlfn.IFNA(IF(_xlfn.XLOOKUP($A$1&amp;"-"&amp;A26,#REF!,#REF!)="D","D",""),"")</f>
        <v>#REF!</v>
      </c>
      <c r="BK26" t="str">
        <f>IF(BL26="DP","Duplicate Bonus",IF(BJ26="","",_xlfn.IFNA(_xlfn.XLOOKUP($A$1&amp;"-"&amp;A26,#REF!,#REF!),"")))</f>
        <v>Duplicate Bonus</v>
      </c>
      <c r="BL26" t="str">
        <f t="shared" si="5"/>
        <v>DP</v>
      </c>
      <c r="BM26" t="e">
        <f t="shared" si="6"/>
        <v>#REF!</v>
      </c>
      <c r="BN26" t="e">
        <f>IF(BM26="","","D"&amp;COUNTIF($BM$3:BM26,"D"))</f>
        <v>#REF!</v>
      </c>
    </row>
    <row r="27" spans="1:66" ht="18" customHeight="1" x14ac:dyDescent="0.25">
      <c r="A27">
        <v>25</v>
      </c>
      <c r="B27">
        <f>ScoreHelper!C38</f>
        <v>0</v>
      </c>
      <c r="C27">
        <f t="shared" si="3"/>
        <v>0</v>
      </c>
      <c r="D27">
        <f t="shared" si="4"/>
        <v>25</v>
      </c>
      <c r="E27" t="str">
        <f>IF(C27="","",IF(COUNTIF($C$3:C27,C27)&gt;1,"",C27))</f>
        <v/>
      </c>
      <c r="F27">
        <v>25</v>
      </c>
      <c r="G27" t="str">
        <f t="shared" si="0"/>
        <v/>
      </c>
      <c r="H27" t="str">
        <f>IF(G27="","",COUNTIF($G$3:G27,"?*"))</f>
        <v/>
      </c>
      <c r="I27">
        <v>25</v>
      </c>
      <c r="J27" t="str">
        <f t="shared" si="1"/>
        <v/>
      </c>
      <c r="K27" t="str">
        <f t="shared" si="2"/>
        <v/>
      </c>
      <c r="L27" t="str">
        <f>IF(J27="","",_xlfn.IFNA(_xlfn.XLOOKUP(J27,Bonuses!$A$3:$A$54,Bonuses!$H$3:$H$54),""))</f>
        <v/>
      </c>
      <c r="M27" s="20" t="str" cm="1">
        <f t="array" ref="M27">IF(COUNTIF($M$3:$X26,TRUE)&gt;0,"",IF(SUM(--((AZ$7:AZ$11="FREE")+(COUNTIF($J$3:$J27,AZ$7:AZ$11)&gt;0)&gt;0))=5,TRUE,""))</f>
        <v/>
      </c>
      <c r="N27" s="20" t="str" cm="1">
        <f t="array" ref="N27">IF(COUNTIF($M$3:$X26,TRUE)&gt;0,"",IF(SUM(--((BA$7:BA$11="FREE")+(COUNTIF($J$3:$J27,BA$7:BA$11)&gt;0)&gt;0))=5,TRUE,""))</f>
        <v/>
      </c>
      <c r="O27" s="20" t="str" cm="1">
        <f t="array" ref="O27">IF(COUNTIF($M$3:$X26,TRUE)&gt;0,"",IF(SUM(--((BB$7:BB$11="FREE")+(COUNTIF($J$3:$J27,BB$7:BB$11)&gt;0)&gt;0))=5,TRUE,""))</f>
        <v/>
      </c>
      <c r="P27" s="20" t="str" cm="1">
        <f t="array" ref="P27">IF(COUNTIF($M$3:$X26,TRUE)&gt;0,"",IF(SUM(--((BC$7:BC$11="FREE")+(COUNTIF($J$3:$J27,BC$7:BC$11)&gt;0)&gt;0))=5,TRUE,""))</f>
        <v/>
      </c>
      <c r="Q27" s="20" t="str" cm="1">
        <f t="array" ref="Q27">IF(COUNTIF($M$3:$X26,TRUE)&gt;0,"",IF(SUM(--((BD$7:BD$11="FREE")+(COUNTIF($J$3:$J27,BD$7:BD$11)&gt;0)&gt;0))=5,TRUE,""))</f>
        <v/>
      </c>
      <c r="R27" s="20" t="str" cm="1">
        <f t="array" ref="R27">IF(COUNTIF($M$3:$X26,TRUE)&gt;0,"",IF(SUM(--(($AZ$7:$BD$7="FREE")+(COUNTIF($J$3:$J27,$AZ$7:$BD$7)&gt;0)&gt;0))=5,TRUE,""))</f>
        <v/>
      </c>
      <c r="S27" s="20" t="str" cm="1">
        <f t="array" ref="S27">IF(COUNTIF($M$3:$X26,TRUE)&gt;0,"",IF(SUM(--(($AZ$8:$BD$8="FREE")+(COUNTIF($J$3:$J27,$AZ$8:$BD$8)&gt;0)&gt;0))=5,TRUE,""))</f>
        <v/>
      </c>
      <c r="T27" s="20" t="str" cm="1">
        <f t="array" ref="T27">IF(COUNTIF($M$3:$X26,TRUE)&gt;0,"",IF(SUM(--(($AZ$9:$BD$9="FREE")+(COUNTIF($J$3:$J27,$AZ$9:$BD$9)&gt;0)&gt;0))=5,TRUE,""))</f>
        <v/>
      </c>
      <c r="U27" s="20" t="str" cm="1">
        <f t="array" ref="U27">IF(COUNTIF($M$3:$X26,TRUE)&gt;0,"",IF(SUM(--(($AZ$10:$BD$10="FREE")+(COUNTIF($J$3:$J27,$AZ$10:$BD$10)&gt;0)&gt;0))=5,TRUE,""))</f>
        <v/>
      </c>
      <c r="V27" s="20" t="str" cm="1">
        <f t="array" ref="V27">IF(COUNTIF($M$3:$X26,TRUE)&gt;0,"",IF(SUM(--(($AZ$11:$BD$11="FREE")+(COUNTIF($J$3:$J27,$AZ$11:$BD$11)&gt;0)&gt;0))=5,TRUE,""))</f>
        <v/>
      </c>
      <c r="W27" t="str" cm="1">
        <f t="array" ref="W27">IF(COUNTIF($M$3:$X26,TRUE)&gt;0,"",IF(SUM(--((CHOOSE({1,2,3,4,5},$AZ$7,$BA$8,$BB$9,$BC$10,$BD$11)="FREE")+(COUNTIF($J$3:$J27,CHOOSE({1,2,3,4,5},$AZ$7,$BA$8,$BB$9,$BC$10,$BD$11))&gt;0)&gt;0))=5,TRUE,""))</f>
        <v/>
      </c>
      <c r="X27" t="str" cm="1">
        <f t="array" ref="X27">IF(COUNTIF($M$3:$X26,TRUE)&gt;0,"",IF(SUM(--((CHOOSE({1,2,3,4,5},$BD$7,$BC$8,$BB$9,$BA$10,$AZ$11)="FREE")+(COUNTIF($J$3:$J27,CHOOSE({1,2,3,4,5},$BD$7,$BC$8,$BB$9,$BA$10,$AZ$11))&gt;0)&gt;0))=5,TRUE,""))</f>
        <v/>
      </c>
      <c r="Y27" s="20" t="str" cm="1">
        <f t="array" ref="Y27">IF(COUNTIF($Y$3:$AJ26,TRUE)&gt;0,"",IF(SUM(--((AZ$21:AZ$25="FREE")+(COUNTIF($J$3:$J27,AZ$21:AZ$25)&gt;0)&gt;0))=5,TRUE,""))</f>
        <v/>
      </c>
      <c r="Z27" s="20" t="str" cm="1">
        <f t="array" ref="Z27">IF(COUNTIF($Y$3:$AJ26,TRUE)&gt;0,"",IF(SUM(--((BA$21:BA$25="FREE")+(COUNTIF($J$3:$J27,BA$21:BA$25)&gt;0)&gt;0))=5,TRUE,""))</f>
        <v/>
      </c>
      <c r="AA27" s="20" t="str" cm="1">
        <f t="array" ref="AA27">IF(COUNTIF($Y$3:$AJ26,TRUE)&gt;0,"",IF(SUM(--((BB$21:BB$25="FREE")+(COUNTIF($J$3:$J27,BB$21:BB$25)&gt;0)&gt;0))=5,TRUE,""))</f>
        <v/>
      </c>
      <c r="AB27" s="20" t="str" cm="1">
        <f t="array" ref="AB27">IF(COUNTIF($Y$3:$AJ26,TRUE)&gt;0,"",IF(SUM(--((BC$21:BC$25="FREE")+(COUNTIF($J$3:$J27,BC$21:BC$25)&gt;0)&gt;0))=5,TRUE,""))</f>
        <v/>
      </c>
      <c r="AC27" s="20" t="str" cm="1">
        <f t="array" ref="AC27">IF(COUNTIF($Y$3:$AJ26,TRUE)&gt;0,"",IF(SUM(--((BD$21:BD$25="FREE")+(COUNTIF($J$3:$J27,BD$21:BD$25)&gt;0)&gt;0))=5,TRUE,""))</f>
        <v/>
      </c>
      <c r="AD27" s="20" t="str" cm="1">
        <f t="array" ref="AD27">IF(COUNTIF($Y$3:$AJ26,TRUE)&gt;0,"",IF(SUM(--(($AZ$21:$BD$21="FREE")+(COUNTIF($J$3:$J27,$AZ$21:$BD$21)&gt;0)&gt;0))=5,TRUE,""))</f>
        <v/>
      </c>
      <c r="AE27" s="20" t="str" cm="1">
        <f t="array" ref="AE27">IF(COUNTIF($Y$3:$AJ26,TRUE)&gt;0,"",IF(SUM(--(($AZ$22:$BD$22="FREE")+(COUNTIF($J$3:$J27,$AZ$22:$BD$22)&gt;0)&gt;0))=5,TRUE,""))</f>
        <v/>
      </c>
      <c r="AF27" s="20" t="str" cm="1">
        <f t="array" ref="AF27">IF(COUNTIF($Y$3:$AJ26,TRUE)&gt;0,"",IF(SUM(--(($AZ$23:$BD$23="FREE")+(COUNTIF($J$3:$J27,$AZ$23:$BD$23)&gt;0)&gt;0))=5,TRUE,""))</f>
        <v/>
      </c>
      <c r="AG27" s="20" t="str" cm="1">
        <f t="array" ref="AG27">IF(COUNTIF($Y$3:$AJ26,TRUE)&gt;0,"",IF(SUM(--(($AZ$24:$BD$24="FREE")+(COUNTIF($J$3:$J27,$AZ$24:$BD$24)&gt;0)&gt;0))=5,TRUE,""))</f>
        <v/>
      </c>
      <c r="AH27" s="20" t="str" cm="1">
        <f t="array" ref="AH27">IF(COUNTIF($Y$3:$AJ26,TRUE)&gt;0,"",IF(SUM(--(($AZ$25:$BD$25="FREE")+(COUNTIF($J$3:$J27,$AZ$25:$BD$25)&gt;0)&gt;0))=5,TRUE,""))</f>
        <v/>
      </c>
      <c r="AI27" t="str" cm="1">
        <f t="array" ref="AI27">IF(COUNTIF($Y$3:$AJ26,TRUE)&gt;0,"",IF(SUM(--((CHOOSE({1,2,3,4,5},$AZ$21,$BA$22,$BB$23,$BC$24,$BD$25)="FREE")+(COUNTIF($J$3:$J27,CHOOSE({1,2,3,4,5},$AZ$21,$BA$22,$BB$23,$BC$24,$BD$25))&gt;0)&gt;0))=5,TRUE,""))</f>
        <v/>
      </c>
      <c r="AJ27" t="str" cm="1">
        <f t="array" ref="AJ27">IF(COUNTIF($Y$3:$AJ26,TRUE)&gt;0,"",IF(SUM(--((CHOOSE({1,2,3,4,5},$BD$21,$BC$22,$BB$23,$BA$24,$AZ$25)="FREE")+(COUNTIF($J$3:$J27,CHOOSE({1,2,3,4,5},$BD$21,$BC$22,$BB$23,$BA$24,$AZ$25))&gt;0)&gt;0))=5,TRUE,""))</f>
        <v/>
      </c>
      <c r="AK27" s="20" t="str" cm="1">
        <f t="array" ref="AK27">IF(COUNTIF($AK$3:$AV26,TRUE)&gt;0,"",IF(SUM(--((AZ$35:AZ$39="FREE")+(COUNTIF($J$3:$J27,AZ$35:AZ$39)&gt;0)&gt;0))=5,TRUE,""))</f>
        <v/>
      </c>
      <c r="AL27" s="20" t="str" cm="1">
        <f t="array" ref="AL27">IF(COUNTIF($AK$3:$AV26,TRUE)&gt;0,"",IF(SUM(--((BA$35:BA$39="FREE")+(COUNTIF($J$3:$J27,BA$35:BA$39)&gt;0)&gt;0))=5,TRUE,""))</f>
        <v/>
      </c>
      <c r="AM27" s="20" t="str" cm="1">
        <f t="array" ref="AM27">IF(COUNTIF($AK$3:$AV26,TRUE)&gt;0,"",IF(SUM(--((BB$35:BB$39="FREE")+(COUNTIF($J$3:$J27,BB$35:BB$39)&gt;0)&gt;0))=5,TRUE,""))</f>
        <v/>
      </c>
      <c r="AN27" s="20" t="str" cm="1">
        <f t="array" ref="AN27">IF(COUNTIF($AK$3:$AV26,TRUE)&gt;0,"",IF(SUM(--((BC$35:BC$39="FREE")+(COUNTIF($J$3:$J27,BC$35:BC$39)&gt;0)&gt;0))=5,TRUE,""))</f>
        <v/>
      </c>
      <c r="AO27" s="20" t="str" cm="1">
        <f t="array" ref="AO27">IF(COUNTIF($AK$3:$AV26,TRUE)&gt;0,"",IF(SUM(--((BD$35:BD$39="FREE")+(COUNTIF($J$3:$J27,BD$35:BD$39)&gt;0)&gt;0))=5,TRUE,""))</f>
        <v/>
      </c>
      <c r="AP27" s="20" t="str" cm="1">
        <f t="array" ref="AP27">IF(COUNTIF($AK$3:$AV26,TRUE)&gt;0,"",IF(SUM(--(($AZ$35:$BD$35="FREE")+(COUNTIF($J$3:$J27,$AZ$35:$BD$35)&gt;0)&gt;0))=5,TRUE,""))</f>
        <v/>
      </c>
      <c r="AQ27" s="20" t="str" cm="1">
        <f t="array" ref="AQ27">IF(COUNTIF($AK$3:$AV26,TRUE)&gt;0,"",IF(SUM(--(($AZ$36:$BD$36="FREE")+(COUNTIF($J$3:$J27,$AZ$36:$BD$36)&gt;0)&gt;0))=5,TRUE,""))</f>
        <v/>
      </c>
      <c r="AR27" s="20" t="str" cm="1">
        <f t="array" ref="AR27">IF(COUNTIF($AK$3:$AV26,TRUE)&gt;0,"",IF(SUM(--(($AZ$37:$BD$37="FREE")+(COUNTIF($J$3:$J27,$AZ$37:$BD$37)&gt;0)&gt;0))=5,TRUE,""))</f>
        <v/>
      </c>
      <c r="AS27" s="20" t="str" cm="1">
        <f t="array" ref="AS27">IF(COUNTIF($AK$3:$AV26,TRUE)&gt;0,"",IF(SUM(--(($AZ$38:$BD$38="FREE")+(COUNTIF($J$3:$J27,$AZ$38:$BD$38)&gt;0)&gt;0))=5,TRUE,""))</f>
        <v/>
      </c>
      <c r="AT27" s="20" t="str" cm="1">
        <f t="array" ref="AT27">IF(COUNTIF($AK$3:$AV26,TRUE)&gt;0,"",IF(SUM(--(($AZ$39:$BD$39="FREE")+(COUNTIF($J$3:$J27,$AZ$39:$BD$39)&gt;0)&gt;0))=5,TRUE,""))</f>
        <v/>
      </c>
      <c r="AU27" t="str" cm="1">
        <f t="array" ref="AU27">IF(COUNTIF($AK$3:$AV26,TRUE)&gt;0,"",IF(SUM(--((CHOOSE({1,2,3,4,5},$AZ$35,$BA$36,$BB$37,$BC$38,$BD$39)="FREE")+(COUNTIF($J$3:$J27,CHOOSE({1,2,3,4,5},$AZ$35,$BA$36,$BB$37,$BC$38,$BD$39))&gt;0)&gt;0))=5,TRUE,""))</f>
        <v/>
      </c>
      <c r="AV27" t="str" cm="1">
        <f t="array" ref="AV27">IF(COUNTIF($AK$3:$AV26,TRUE)&gt;0,"",IF(SUM(--((CHOOSE({1,2,3,4,5},$BD$35,$BC$36,$BB$37,$BA$38,$AZ$39)="FREE")+(COUNTIF($J$3:$J27,CHOOSE({1,2,3,4,5},$BD$35,$BC$36,$BB$37,$BA$38,$AZ$39))&gt;0)&gt;0))=5,TRUE,""))</f>
        <v/>
      </c>
      <c r="AX27" s="22" t="str">
        <f>AJ1</f>
        <v/>
      </c>
      <c r="AZ27" s="22" t="str">
        <f>Y1</f>
        <v/>
      </c>
      <c r="BA27" s="22" t="str">
        <f>Z1</f>
        <v/>
      </c>
      <c r="BB27" s="22" t="str">
        <f>AA1</f>
        <v/>
      </c>
      <c r="BC27" s="22" t="str">
        <f>AB1</f>
        <v/>
      </c>
      <c r="BD27" s="22" t="str">
        <f>AC1</f>
        <v/>
      </c>
      <c r="BF27" s="22" t="str">
        <f>AI1</f>
        <v/>
      </c>
      <c r="BG27" s="10" t="s">
        <v>68</v>
      </c>
      <c r="BH27" s="12" t="s">
        <v>60</v>
      </c>
      <c r="BI27">
        <f t="shared" si="8"/>
        <v>0</v>
      </c>
      <c r="BJ27" t="e">
        <f>_xlfn.IFNA(IF(_xlfn.XLOOKUP($A$1&amp;"-"&amp;A27,#REF!,#REF!)="D","D",""),"")</f>
        <v>#REF!</v>
      </c>
      <c r="BK27" t="str">
        <f>IF(BL27="DP","Duplicate Bonus",IF(BJ27="","",_xlfn.IFNA(_xlfn.XLOOKUP($A$1&amp;"-"&amp;A27,#REF!,#REF!),"")))</f>
        <v>Duplicate Bonus</v>
      </c>
      <c r="BL27" t="str">
        <f t="shared" si="5"/>
        <v>DP</v>
      </c>
      <c r="BM27" t="e">
        <f t="shared" si="6"/>
        <v>#REF!</v>
      </c>
      <c r="BN27" t="e">
        <f>IF(BM27="","","D"&amp;COUNTIF($BM$3:BM27,"D"))</f>
        <v>#REF!</v>
      </c>
    </row>
    <row r="28" spans="1:66" ht="18" customHeight="1" x14ac:dyDescent="0.25">
      <c r="A28">
        <v>26</v>
      </c>
      <c r="B28">
        <f>ScoreHelper!C39</f>
        <v>0</v>
      </c>
      <c r="C28">
        <f t="shared" si="3"/>
        <v>0</v>
      </c>
      <c r="D28">
        <f t="shared" si="4"/>
        <v>26</v>
      </c>
      <c r="E28" t="str">
        <f>IF(C28="","",IF(COUNTIF($C$3:C28,C28)&gt;1,"",C28))</f>
        <v/>
      </c>
      <c r="F28">
        <v>26</v>
      </c>
      <c r="G28" t="str">
        <f t="shared" si="0"/>
        <v/>
      </c>
      <c r="H28" t="str">
        <f>IF(G28="","",COUNTIF($G$3:G28,"?*"))</f>
        <v/>
      </c>
      <c r="I28">
        <v>26</v>
      </c>
      <c r="J28" t="str">
        <f t="shared" si="1"/>
        <v/>
      </c>
      <c r="K28" t="str">
        <f t="shared" si="2"/>
        <v/>
      </c>
      <c r="L28" t="str">
        <f>IF(J28="","",_xlfn.IFNA(_xlfn.XLOOKUP(J28,Bonuses!$A$3:$A$54,Bonuses!$H$3:$H$54),""))</f>
        <v/>
      </c>
      <c r="M28" s="20" t="str" cm="1">
        <f t="array" ref="M28">IF(COUNTIF($M$3:$X27,TRUE)&gt;0,"",IF(SUM(--((AZ$7:AZ$11="FREE")+(COUNTIF($J$3:$J28,AZ$7:AZ$11)&gt;0)&gt;0))=5,TRUE,""))</f>
        <v/>
      </c>
      <c r="N28" s="20" t="str" cm="1">
        <f t="array" ref="N28">IF(COUNTIF($M$3:$X27,TRUE)&gt;0,"",IF(SUM(--((BA$7:BA$11="FREE")+(COUNTIF($J$3:$J28,BA$7:BA$11)&gt;0)&gt;0))=5,TRUE,""))</f>
        <v/>
      </c>
      <c r="O28" s="20" t="str" cm="1">
        <f t="array" ref="O28">IF(COUNTIF($M$3:$X27,TRUE)&gt;0,"",IF(SUM(--((BB$7:BB$11="FREE")+(COUNTIF($J$3:$J28,BB$7:BB$11)&gt;0)&gt;0))=5,TRUE,""))</f>
        <v/>
      </c>
      <c r="P28" s="20" t="str" cm="1">
        <f t="array" ref="P28">IF(COUNTIF($M$3:$X27,TRUE)&gt;0,"",IF(SUM(--((BC$7:BC$11="FREE")+(COUNTIF($J$3:$J28,BC$7:BC$11)&gt;0)&gt;0))=5,TRUE,""))</f>
        <v/>
      </c>
      <c r="Q28" s="20" t="str" cm="1">
        <f t="array" ref="Q28">IF(COUNTIF($M$3:$X27,TRUE)&gt;0,"",IF(SUM(--((BD$7:BD$11="FREE")+(COUNTIF($J$3:$J28,BD$7:BD$11)&gt;0)&gt;0))=5,TRUE,""))</f>
        <v/>
      </c>
      <c r="R28" s="20" t="str" cm="1">
        <f t="array" ref="R28">IF(COUNTIF($M$3:$X27,TRUE)&gt;0,"",IF(SUM(--(($AZ$7:$BD$7="FREE")+(COUNTIF($J$3:$J28,$AZ$7:$BD$7)&gt;0)&gt;0))=5,TRUE,""))</f>
        <v/>
      </c>
      <c r="S28" s="20" t="str" cm="1">
        <f t="array" ref="S28">IF(COUNTIF($M$3:$X27,TRUE)&gt;0,"",IF(SUM(--(($AZ$8:$BD$8="FREE")+(COUNTIF($J$3:$J28,$AZ$8:$BD$8)&gt;0)&gt;0))=5,TRUE,""))</f>
        <v/>
      </c>
      <c r="T28" s="20" t="str" cm="1">
        <f t="array" ref="T28">IF(COUNTIF($M$3:$X27,TRUE)&gt;0,"",IF(SUM(--(($AZ$9:$BD$9="FREE")+(COUNTIF($J$3:$J28,$AZ$9:$BD$9)&gt;0)&gt;0))=5,TRUE,""))</f>
        <v/>
      </c>
      <c r="U28" s="20" t="str" cm="1">
        <f t="array" ref="U28">IF(COUNTIF($M$3:$X27,TRUE)&gt;0,"",IF(SUM(--(($AZ$10:$BD$10="FREE")+(COUNTIF($J$3:$J28,$AZ$10:$BD$10)&gt;0)&gt;0))=5,TRUE,""))</f>
        <v/>
      </c>
      <c r="V28" s="20" t="str" cm="1">
        <f t="array" ref="V28">IF(COUNTIF($M$3:$X27,TRUE)&gt;0,"",IF(SUM(--(($AZ$11:$BD$11="FREE")+(COUNTIF($J$3:$J28,$AZ$11:$BD$11)&gt;0)&gt;0))=5,TRUE,""))</f>
        <v/>
      </c>
      <c r="W28" t="str" cm="1">
        <f t="array" ref="W28">IF(COUNTIF($M$3:$X27,TRUE)&gt;0,"",IF(SUM(--((CHOOSE({1,2,3,4,5},$AZ$7,$BA$8,$BB$9,$BC$10,$BD$11)="FREE")+(COUNTIF($J$3:$J28,CHOOSE({1,2,3,4,5},$AZ$7,$BA$8,$BB$9,$BC$10,$BD$11))&gt;0)&gt;0))=5,TRUE,""))</f>
        <v/>
      </c>
      <c r="X28" t="str" cm="1">
        <f t="array" ref="X28">IF(COUNTIF($M$3:$X27,TRUE)&gt;0,"",IF(SUM(--((CHOOSE({1,2,3,4,5},$BD$7,$BC$8,$BB$9,$BA$10,$AZ$11)="FREE")+(COUNTIF($J$3:$J28,CHOOSE({1,2,3,4,5},$BD$7,$BC$8,$BB$9,$BA$10,$AZ$11))&gt;0)&gt;0))=5,TRUE,""))</f>
        <v/>
      </c>
      <c r="Y28" s="20" t="str" cm="1">
        <f t="array" ref="Y28">IF(COUNTIF($Y$3:$AJ27,TRUE)&gt;0,"",IF(SUM(--((AZ$21:AZ$25="FREE")+(COUNTIF($J$3:$J28,AZ$21:AZ$25)&gt;0)&gt;0))=5,TRUE,""))</f>
        <v/>
      </c>
      <c r="Z28" s="20" t="str" cm="1">
        <f t="array" ref="Z28">IF(COUNTIF($Y$3:$AJ27,TRUE)&gt;0,"",IF(SUM(--((BA$21:BA$25="FREE")+(COUNTIF($J$3:$J28,BA$21:BA$25)&gt;0)&gt;0))=5,TRUE,""))</f>
        <v/>
      </c>
      <c r="AA28" s="20" t="str" cm="1">
        <f t="array" ref="AA28">IF(COUNTIF($Y$3:$AJ27,TRUE)&gt;0,"",IF(SUM(--((BB$21:BB$25="FREE")+(COUNTIF($J$3:$J28,BB$21:BB$25)&gt;0)&gt;0))=5,TRUE,""))</f>
        <v/>
      </c>
      <c r="AB28" s="20" t="str" cm="1">
        <f t="array" ref="AB28">IF(COUNTIF($Y$3:$AJ27,TRUE)&gt;0,"",IF(SUM(--((BC$21:BC$25="FREE")+(COUNTIF($J$3:$J28,BC$21:BC$25)&gt;0)&gt;0))=5,TRUE,""))</f>
        <v/>
      </c>
      <c r="AC28" s="20" t="str" cm="1">
        <f t="array" ref="AC28">IF(COUNTIF($Y$3:$AJ27,TRUE)&gt;0,"",IF(SUM(--((BD$21:BD$25="FREE")+(COUNTIF($J$3:$J28,BD$21:BD$25)&gt;0)&gt;0))=5,TRUE,""))</f>
        <v/>
      </c>
      <c r="AD28" s="20" t="str" cm="1">
        <f t="array" ref="AD28">IF(COUNTIF($Y$3:$AJ27,TRUE)&gt;0,"",IF(SUM(--(($AZ$21:$BD$21="FREE")+(COUNTIF($J$3:$J28,$AZ$21:$BD$21)&gt;0)&gt;0))=5,TRUE,""))</f>
        <v/>
      </c>
      <c r="AE28" s="20" t="str" cm="1">
        <f t="array" ref="AE28">IF(COUNTIF($Y$3:$AJ27,TRUE)&gt;0,"",IF(SUM(--(($AZ$22:$BD$22="FREE")+(COUNTIF($J$3:$J28,$AZ$22:$BD$22)&gt;0)&gt;0))=5,TRUE,""))</f>
        <v/>
      </c>
      <c r="AF28" s="20" t="str" cm="1">
        <f t="array" ref="AF28">IF(COUNTIF($Y$3:$AJ27,TRUE)&gt;0,"",IF(SUM(--(($AZ$23:$BD$23="FREE")+(COUNTIF($J$3:$J28,$AZ$23:$BD$23)&gt;0)&gt;0))=5,TRUE,""))</f>
        <v/>
      </c>
      <c r="AG28" s="20" t="str" cm="1">
        <f t="array" ref="AG28">IF(COUNTIF($Y$3:$AJ27,TRUE)&gt;0,"",IF(SUM(--(($AZ$24:$BD$24="FREE")+(COUNTIF($J$3:$J28,$AZ$24:$BD$24)&gt;0)&gt;0))=5,TRUE,""))</f>
        <v/>
      </c>
      <c r="AH28" s="20" t="str" cm="1">
        <f t="array" ref="AH28">IF(COUNTIF($Y$3:$AJ27,TRUE)&gt;0,"",IF(SUM(--(($AZ$25:$BD$25="FREE")+(COUNTIF($J$3:$J28,$AZ$25:$BD$25)&gt;0)&gt;0))=5,TRUE,""))</f>
        <v/>
      </c>
      <c r="AI28" t="str" cm="1">
        <f t="array" ref="AI28">IF(COUNTIF($Y$3:$AJ27,TRUE)&gt;0,"",IF(SUM(--((CHOOSE({1,2,3,4,5},$AZ$21,$BA$22,$BB$23,$BC$24,$BD$25)="FREE")+(COUNTIF($J$3:$J28,CHOOSE({1,2,3,4,5},$AZ$21,$BA$22,$BB$23,$BC$24,$BD$25))&gt;0)&gt;0))=5,TRUE,""))</f>
        <v/>
      </c>
      <c r="AJ28" t="str" cm="1">
        <f t="array" ref="AJ28">IF(COUNTIF($Y$3:$AJ27,TRUE)&gt;0,"",IF(SUM(--((CHOOSE({1,2,3,4,5},$BD$21,$BC$22,$BB$23,$BA$24,$AZ$25)="FREE")+(COUNTIF($J$3:$J28,CHOOSE({1,2,3,4,5},$BD$21,$BC$22,$BB$23,$BA$24,$AZ$25))&gt;0)&gt;0))=5,TRUE,""))</f>
        <v/>
      </c>
      <c r="AK28" s="20" t="str" cm="1">
        <f t="array" ref="AK28">IF(COUNTIF($AK$3:$AV27,TRUE)&gt;0,"",IF(SUM(--((AZ$35:AZ$39="FREE")+(COUNTIF($J$3:$J28,AZ$35:AZ$39)&gt;0)&gt;0))=5,TRUE,""))</f>
        <v/>
      </c>
      <c r="AL28" s="20" t="str" cm="1">
        <f t="array" ref="AL28">IF(COUNTIF($AK$3:$AV27,TRUE)&gt;0,"",IF(SUM(--((BA$35:BA$39="FREE")+(COUNTIF($J$3:$J28,BA$35:BA$39)&gt;0)&gt;0))=5,TRUE,""))</f>
        <v/>
      </c>
      <c r="AM28" s="20" t="str" cm="1">
        <f t="array" ref="AM28">IF(COUNTIF($AK$3:$AV27,TRUE)&gt;0,"",IF(SUM(--((BB$35:BB$39="FREE")+(COUNTIF($J$3:$J28,BB$35:BB$39)&gt;0)&gt;0))=5,TRUE,""))</f>
        <v/>
      </c>
      <c r="AN28" s="20" t="str" cm="1">
        <f t="array" ref="AN28">IF(COUNTIF($AK$3:$AV27,TRUE)&gt;0,"",IF(SUM(--((BC$35:BC$39="FREE")+(COUNTIF($J$3:$J28,BC$35:BC$39)&gt;0)&gt;0))=5,TRUE,""))</f>
        <v/>
      </c>
      <c r="AO28" s="20" t="str" cm="1">
        <f t="array" ref="AO28">IF(COUNTIF($AK$3:$AV27,TRUE)&gt;0,"",IF(SUM(--((BD$35:BD$39="FREE")+(COUNTIF($J$3:$J28,BD$35:BD$39)&gt;0)&gt;0))=5,TRUE,""))</f>
        <v/>
      </c>
      <c r="AP28" s="20" t="str" cm="1">
        <f t="array" ref="AP28">IF(COUNTIF($AK$3:$AV27,TRUE)&gt;0,"",IF(SUM(--(($AZ$35:$BD$35="FREE")+(COUNTIF($J$3:$J28,$AZ$35:$BD$35)&gt;0)&gt;0))=5,TRUE,""))</f>
        <v/>
      </c>
      <c r="AQ28" s="20" t="str" cm="1">
        <f t="array" ref="AQ28">IF(COUNTIF($AK$3:$AV27,TRUE)&gt;0,"",IF(SUM(--(($AZ$36:$BD$36="FREE")+(COUNTIF($J$3:$J28,$AZ$36:$BD$36)&gt;0)&gt;0))=5,TRUE,""))</f>
        <v/>
      </c>
      <c r="AR28" s="20" t="str" cm="1">
        <f t="array" ref="AR28">IF(COUNTIF($AK$3:$AV27,TRUE)&gt;0,"",IF(SUM(--(($AZ$37:$BD$37="FREE")+(COUNTIF($J$3:$J28,$AZ$37:$BD$37)&gt;0)&gt;0))=5,TRUE,""))</f>
        <v/>
      </c>
      <c r="AS28" s="20" t="str" cm="1">
        <f t="array" ref="AS28">IF(COUNTIF($AK$3:$AV27,TRUE)&gt;0,"",IF(SUM(--(($AZ$38:$BD$38="FREE")+(COUNTIF($J$3:$J28,$AZ$38:$BD$38)&gt;0)&gt;0))=5,TRUE,""))</f>
        <v/>
      </c>
      <c r="AT28" s="20" t="str" cm="1">
        <f t="array" ref="AT28">IF(COUNTIF($AK$3:$AV27,TRUE)&gt;0,"",IF(SUM(--(($AZ$39:$BD$39="FREE")+(COUNTIF($J$3:$J28,$AZ$39:$BD$39)&gt;0)&gt;0))=5,TRUE,""))</f>
        <v/>
      </c>
      <c r="AU28" t="str" cm="1">
        <f t="array" ref="AU28">IF(COUNTIF($AK$3:$AV27,TRUE)&gt;0,"",IF(SUM(--((CHOOSE({1,2,3,4,5},$AZ$35,$BA$36,$BB$37,$BC$38,$BD$39)="FREE")+(COUNTIF($J$3:$J28,CHOOSE({1,2,3,4,5},$AZ$35,$BA$36,$BB$37,$BC$38,$BD$39))&gt;0)&gt;0))=5,TRUE,""))</f>
        <v/>
      </c>
      <c r="AV28" t="str" cm="1">
        <f t="array" ref="AV28">IF(COUNTIF($AK$3:$AV27,TRUE)&gt;0,"",IF(SUM(--((CHOOSE({1,2,3,4,5},$BD$35,$BC$36,$BB$37,$BA$38,$AZ$39)="FREE")+(COUNTIF($J$3:$J28,CHOOSE({1,2,3,4,5},$BD$35,$BC$36,$BB$37,$BA$38,$AZ$39))&gt;0)&gt;0))=5,TRUE,""))</f>
        <v/>
      </c>
      <c r="AZ28" s="66" t="s">
        <v>65</v>
      </c>
      <c r="BA28" s="66"/>
      <c r="BB28" s="66"/>
      <c r="BC28" s="66"/>
      <c r="BD28" s="66"/>
      <c r="BG28" s="10" t="s">
        <v>69</v>
      </c>
      <c r="BH28" s="12" t="s">
        <v>60</v>
      </c>
      <c r="BI28">
        <f t="shared" si="8"/>
        <v>0</v>
      </c>
      <c r="BJ28" t="e">
        <f>_xlfn.IFNA(IF(_xlfn.XLOOKUP($A$1&amp;"-"&amp;A28,#REF!,#REF!)="D","D",""),"")</f>
        <v>#REF!</v>
      </c>
      <c r="BK28" t="str">
        <f>IF(BL28="DP","Duplicate Bonus",IF(BJ28="","",_xlfn.IFNA(_xlfn.XLOOKUP($A$1&amp;"-"&amp;A28,#REF!,#REF!),"")))</f>
        <v>Duplicate Bonus</v>
      </c>
      <c r="BL28" t="str">
        <f t="shared" si="5"/>
        <v>DP</v>
      </c>
      <c r="BM28" t="e">
        <f t="shared" si="6"/>
        <v>#REF!</v>
      </c>
      <c r="BN28" t="e">
        <f>IF(BM28="","","D"&amp;COUNTIF($BM$3:BM28,"D"))</f>
        <v>#REF!</v>
      </c>
    </row>
    <row r="29" spans="1:66" ht="18" customHeight="1" thickBot="1" x14ac:dyDescent="0.3">
      <c r="A29">
        <v>27</v>
      </c>
      <c r="B29">
        <f>ScoreHelper!C40</f>
        <v>0</v>
      </c>
      <c r="C29">
        <f t="shared" si="3"/>
        <v>0</v>
      </c>
      <c r="D29">
        <f t="shared" si="4"/>
        <v>27</v>
      </c>
      <c r="E29" t="str">
        <f>IF(C29="","",IF(COUNTIF($C$3:C29,C29)&gt;1,"",C29))</f>
        <v/>
      </c>
      <c r="F29">
        <v>27</v>
      </c>
      <c r="G29" t="str">
        <f t="shared" si="0"/>
        <v/>
      </c>
      <c r="H29" t="str">
        <f>IF(G29="","",COUNTIF($G$3:G29,"?*"))</f>
        <v/>
      </c>
      <c r="I29">
        <v>27</v>
      </c>
      <c r="J29" t="str">
        <f t="shared" si="1"/>
        <v/>
      </c>
      <c r="K29" t="str">
        <f t="shared" si="2"/>
        <v/>
      </c>
      <c r="L29" t="str">
        <f>IF(J29="","",_xlfn.IFNA(_xlfn.XLOOKUP(J29,Bonuses!$A$3:$A$54,Bonuses!$H$3:$H$54),""))</f>
        <v/>
      </c>
      <c r="M29" s="20" t="str" cm="1">
        <f t="array" ref="M29">IF(COUNTIF($M$3:$X28,TRUE)&gt;0,"",IF(SUM(--((AZ$7:AZ$11="FREE")+(COUNTIF($J$3:$J29,AZ$7:AZ$11)&gt;0)&gt;0))=5,TRUE,""))</f>
        <v/>
      </c>
      <c r="N29" s="20" t="str" cm="1">
        <f t="array" ref="N29">IF(COUNTIF($M$3:$X28,TRUE)&gt;0,"",IF(SUM(--((BA$7:BA$11="FREE")+(COUNTIF($J$3:$J29,BA$7:BA$11)&gt;0)&gt;0))=5,TRUE,""))</f>
        <v/>
      </c>
      <c r="O29" s="20" t="str" cm="1">
        <f t="array" ref="O29">IF(COUNTIF($M$3:$X28,TRUE)&gt;0,"",IF(SUM(--((BB$7:BB$11="FREE")+(COUNTIF($J$3:$J29,BB$7:BB$11)&gt;0)&gt;0))=5,TRUE,""))</f>
        <v/>
      </c>
      <c r="P29" s="20" t="str" cm="1">
        <f t="array" ref="P29">IF(COUNTIF($M$3:$X28,TRUE)&gt;0,"",IF(SUM(--((BC$7:BC$11="FREE")+(COUNTIF($J$3:$J29,BC$7:BC$11)&gt;0)&gt;0))=5,TRUE,""))</f>
        <v/>
      </c>
      <c r="Q29" s="20" t="str" cm="1">
        <f t="array" ref="Q29">IF(COUNTIF($M$3:$X28,TRUE)&gt;0,"",IF(SUM(--((BD$7:BD$11="FREE")+(COUNTIF($J$3:$J29,BD$7:BD$11)&gt;0)&gt;0))=5,TRUE,""))</f>
        <v/>
      </c>
      <c r="R29" s="20" t="str" cm="1">
        <f t="array" ref="R29">IF(COUNTIF($M$3:$X28,TRUE)&gt;0,"",IF(SUM(--(($AZ$7:$BD$7="FREE")+(COUNTIF($J$3:$J29,$AZ$7:$BD$7)&gt;0)&gt;0))=5,TRUE,""))</f>
        <v/>
      </c>
      <c r="S29" s="20" t="str" cm="1">
        <f t="array" ref="S29">IF(COUNTIF($M$3:$X28,TRUE)&gt;0,"",IF(SUM(--(($AZ$8:$BD$8="FREE")+(COUNTIF($J$3:$J29,$AZ$8:$BD$8)&gt;0)&gt;0))=5,TRUE,""))</f>
        <v/>
      </c>
      <c r="T29" s="20" t="str" cm="1">
        <f t="array" ref="T29">IF(COUNTIF($M$3:$X28,TRUE)&gt;0,"",IF(SUM(--(($AZ$9:$BD$9="FREE")+(COUNTIF($J$3:$J29,$AZ$9:$BD$9)&gt;0)&gt;0))=5,TRUE,""))</f>
        <v/>
      </c>
      <c r="U29" s="20" t="str" cm="1">
        <f t="array" ref="U29">IF(COUNTIF($M$3:$X28,TRUE)&gt;0,"",IF(SUM(--(($AZ$10:$BD$10="FREE")+(COUNTIF($J$3:$J29,$AZ$10:$BD$10)&gt;0)&gt;0))=5,TRUE,""))</f>
        <v/>
      </c>
      <c r="V29" s="20" t="str" cm="1">
        <f t="array" ref="V29">IF(COUNTIF($M$3:$X28,TRUE)&gt;0,"",IF(SUM(--(($AZ$11:$BD$11="FREE")+(COUNTIF($J$3:$J29,$AZ$11:$BD$11)&gt;0)&gt;0))=5,TRUE,""))</f>
        <v/>
      </c>
      <c r="W29" t="str" cm="1">
        <f t="array" ref="W29">IF(COUNTIF($M$3:$X28,TRUE)&gt;0,"",IF(SUM(--((CHOOSE({1,2,3,4,5},$AZ$7,$BA$8,$BB$9,$BC$10,$BD$11)="FREE")+(COUNTIF($J$3:$J29,CHOOSE({1,2,3,4,5},$AZ$7,$BA$8,$BB$9,$BC$10,$BD$11))&gt;0)&gt;0))=5,TRUE,""))</f>
        <v/>
      </c>
      <c r="X29" t="str" cm="1">
        <f t="array" ref="X29">IF(COUNTIF($M$3:$X28,TRUE)&gt;0,"",IF(SUM(--((CHOOSE({1,2,3,4,5},$BD$7,$BC$8,$BB$9,$BA$10,$AZ$11)="FREE")+(COUNTIF($J$3:$J29,CHOOSE({1,2,3,4,5},$BD$7,$BC$8,$BB$9,$BA$10,$AZ$11))&gt;0)&gt;0))=5,TRUE,""))</f>
        <v/>
      </c>
      <c r="Y29" s="20" t="str" cm="1">
        <f t="array" ref="Y29">IF(COUNTIF($Y$3:$AJ28,TRUE)&gt;0,"",IF(SUM(--((AZ$21:AZ$25="FREE")+(COUNTIF($J$3:$J29,AZ$21:AZ$25)&gt;0)&gt;0))=5,TRUE,""))</f>
        <v/>
      </c>
      <c r="Z29" s="20" t="str" cm="1">
        <f t="array" ref="Z29">IF(COUNTIF($Y$3:$AJ28,TRUE)&gt;0,"",IF(SUM(--((BA$21:BA$25="FREE")+(COUNTIF($J$3:$J29,BA$21:BA$25)&gt;0)&gt;0))=5,TRUE,""))</f>
        <v/>
      </c>
      <c r="AA29" s="20" t="str" cm="1">
        <f t="array" ref="AA29">IF(COUNTIF($Y$3:$AJ28,TRUE)&gt;0,"",IF(SUM(--((BB$21:BB$25="FREE")+(COUNTIF($J$3:$J29,BB$21:BB$25)&gt;0)&gt;0))=5,TRUE,""))</f>
        <v/>
      </c>
      <c r="AB29" s="20" t="str" cm="1">
        <f t="array" ref="AB29">IF(COUNTIF($Y$3:$AJ28,TRUE)&gt;0,"",IF(SUM(--((BC$21:BC$25="FREE")+(COUNTIF($J$3:$J29,BC$21:BC$25)&gt;0)&gt;0))=5,TRUE,""))</f>
        <v/>
      </c>
      <c r="AC29" s="20" t="str" cm="1">
        <f t="array" ref="AC29">IF(COUNTIF($Y$3:$AJ28,TRUE)&gt;0,"",IF(SUM(--((BD$21:BD$25="FREE")+(COUNTIF($J$3:$J29,BD$21:BD$25)&gt;0)&gt;0))=5,TRUE,""))</f>
        <v/>
      </c>
      <c r="AD29" s="20" t="str" cm="1">
        <f t="array" ref="AD29">IF(COUNTIF($Y$3:$AJ28,TRUE)&gt;0,"",IF(SUM(--(($AZ$21:$BD$21="FREE")+(COUNTIF($J$3:$J29,$AZ$21:$BD$21)&gt;0)&gt;0))=5,TRUE,""))</f>
        <v/>
      </c>
      <c r="AE29" s="20" t="str" cm="1">
        <f t="array" ref="AE29">IF(COUNTIF($Y$3:$AJ28,TRUE)&gt;0,"",IF(SUM(--(($AZ$22:$BD$22="FREE")+(COUNTIF($J$3:$J29,$AZ$22:$BD$22)&gt;0)&gt;0))=5,TRUE,""))</f>
        <v/>
      </c>
      <c r="AF29" s="20" t="str" cm="1">
        <f t="array" ref="AF29">IF(COUNTIF($Y$3:$AJ28,TRUE)&gt;0,"",IF(SUM(--(($AZ$23:$BD$23="FREE")+(COUNTIF($J$3:$J29,$AZ$23:$BD$23)&gt;0)&gt;0))=5,TRUE,""))</f>
        <v/>
      </c>
      <c r="AG29" s="20" t="str" cm="1">
        <f t="array" ref="AG29">IF(COUNTIF($Y$3:$AJ28,TRUE)&gt;0,"",IF(SUM(--(($AZ$24:$BD$24="FREE")+(COUNTIF($J$3:$J29,$AZ$24:$BD$24)&gt;0)&gt;0))=5,TRUE,""))</f>
        <v/>
      </c>
      <c r="AH29" s="20" t="str" cm="1">
        <f t="array" ref="AH29">IF(COUNTIF($Y$3:$AJ28,TRUE)&gt;0,"",IF(SUM(--(($AZ$25:$BD$25="FREE")+(COUNTIF($J$3:$J29,$AZ$25:$BD$25)&gt;0)&gt;0))=5,TRUE,""))</f>
        <v/>
      </c>
      <c r="AI29" t="str" cm="1">
        <f t="array" ref="AI29">IF(COUNTIF($Y$3:$AJ28,TRUE)&gt;0,"",IF(SUM(--((CHOOSE({1,2,3,4,5},$AZ$21,$BA$22,$BB$23,$BC$24,$BD$25)="FREE")+(COUNTIF($J$3:$J29,CHOOSE({1,2,3,4,5},$AZ$21,$BA$22,$BB$23,$BC$24,$BD$25))&gt;0)&gt;0))=5,TRUE,""))</f>
        <v/>
      </c>
      <c r="AJ29" t="str" cm="1">
        <f t="array" ref="AJ29">IF(COUNTIF($Y$3:$AJ28,TRUE)&gt;0,"",IF(SUM(--((CHOOSE({1,2,3,4,5},$BD$21,$BC$22,$BB$23,$BA$24,$AZ$25)="FREE")+(COUNTIF($J$3:$J29,CHOOSE({1,2,3,4,5},$BD$21,$BC$22,$BB$23,$BA$24,$AZ$25))&gt;0)&gt;0))=5,TRUE,""))</f>
        <v/>
      </c>
      <c r="AK29" s="20" t="str" cm="1">
        <f t="array" ref="AK29">IF(COUNTIF($AK$3:$AV28,TRUE)&gt;0,"",IF(SUM(--((AZ$35:AZ$39="FREE")+(COUNTIF($J$3:$J29,AZ$35:AZ$39)&gt;0)&gt;0))=5,TRUE,""))</f>
        <v/>
      </c>
      <c r="AL29" s="20" t="str" cm="1">
        <f t="array" ref="AL29">IF(COUNTIF($AK$3:$AV28,TRUE)&gt;0,"",IF(SUM(--((BA$35:BA$39="FREE")+(COUNTIF($J$3:$J29,BA$35:BA$39)&gt;0)&gt;0))=5,TRUE,""))</f>
        <v/>
      </c>
      <c r="AM29" s="20" t="str" cm="1">
        <f t="array" ref="AM29">IF(COUNTIF($AK$3:$AV28,TRUE)&gt;0,"",IF(SUM(--((BB$35:BB$39="FREE")+(COUNTIF($J$3:$J29,BB$35:BB$39)&gt;0)&gt;0))=5,TRUE,""))</f>
        <v/>
      </c>
      <c r="AN29" s="20" t="str" cm="1">
        <f t="array" ref="AN29">IF(COUNTIF($AK$3:$AV28,TRUE)&gt;0,"",IF(SUM(--((BC$35:BC$39="FREE")+(COUNTIF($J$3:$J29,BC$35:BC$39)&gt;0)&gt;0))=5,TRUE,""))</f>
        <v/>
      </c>
      <c r="AO29" s="20" t="str" cm="1">
        <f t="array" ref="AO29">IF(COUNTIF($AK$3:$AV28,TRUE)&gt;0,"",IF(SUM(--((BD$35:BD$39="FREE")+(COUNTIF($J$3:$J29,BD$35:BD$39)&gt;0)&gt;0))=5,TRUE,""))</f>
        <v/>
      </c>
      <c r="AP29" s="20" t="str" cm="1">
        <f t="array" ref="AP29">IF(COUNTIF($AK$3:$AV28,TRUE)&gt;0,"",IF(SUM(--(($AZ$35:$BD$35="FREE")+(COUNTIF($J$3:$J29,$AZ$35:$BD$35)&gt;0)&gt;0))=5,TRUE,""))</f>
        <v/>
      </c>
      <c r="AQ29" s="20" t="str" cm="1">
        <f t="array" ref="AQ29">IF(COUNTIF($AK$3:$AV28,TRUE)&gt;0,"",IF(SUM(--(($AZ$36:$BD$36="FREE")+(COUNTIF($J$3:$J29,$AZ$36:$BD$36)&gt;0)&gt;0))=5,TRUE,""))</f>
        <v/>
      </c>
      <c r="AR29" s="20" t="str" cm="1">
        <f t="array" ref="AR29">IF(COUNTIF($AK$3:$AV28,TRUE)&gt;0,"",IF(SUM(--(($AZ$37:$BD$37="FREE")+(COUNTIF($J$3:$J29,$AZ$37:$BD$37)&gt;0)&gt;0))=5,TRUE,""))</f>
        <v/>
      </c>
      <c r="AS29" s="20" t="str" cm="1">
        <f t="array" ref="AS29">IF(COUNTIF($AK$3:$AV28,TRUE)&gt;0,"",IF(SUM(--(($AZ$38:$BD$38="FREE")+(COUNTIF($J$3:$J29,$AZ$38:$BD$38)&gt;0)&gt;0))=5,TRUE,""))</f>
        <v/>
      </c>
      <c r="AT29" s="20" t="str" cm="1">
        <f t="array" ref="AT29">IF(COUNTIF($AK$3:$AV28,TRUE)&gt;0,"",IF(SUM(--(($AZ$39:$BD$39="FREE")+(COUNTIF($J$3:$J29,$AZ$39:$BD$39)&gt;0)&gt;0))=5,TRUE,""))</f>
        <v/>
      </c>
      <c r="AU29" t="str" cm="1">
        <f t="array" ref="AU29">IF(COUNTIF($AK$3:$AV28,TRUE)&gt;0,"",IF(SUM(--((CHOOSE({1,2,3,4,5},$AZ$35,$BA$36,$BB$37,$BC$38,$BD$39)="FREE")+(COUNTIF($J$3:$J29,CHOOSE({1,2,3,4,5},$AZ$35,$BA$36,$BB$37,$BC$38,$BD$39))&gt;0)&gt;0))=5,TRUE,""))</f>
        <v/>
      </c>
      <c r="AV29" t="str" cm="1">
        <f t="array" ref="AV29">IF(COUNTIF($AK$3:$AV28,TRUE)&gt;0,"",IF(SUM(--((CHOOSE({1,2,3,4,5},$BD$35,$BC$36,$BB$37,$BA$38,$AZ$39)="FREE")+(COUNTIF($J$3:$J29,CHOOSE({1,2,3,4,5},$BD$35,$BC$36,$BB$37,$BA$38,$AZ$39))&gt;0)&gt;0))=5,TRUE,""))</f>
        <v/>
      </c>
      <c r="BG29" s="10" t="s">
        <v>70</v>
      </c>
      <c r="BH29" s="12" t="s">
        <v>60</v>
      </c>
      <c r="BI29">
        <f t="shared" si="8"/>
        <v>0</v>
      </c>
      <c r="BJ29" t="e">
        <f>_xlfn.IFNA(IF(_xlfn.XLOOKUP($A$1&amp;"-"&amp;A29,#REF!,#REF!)="D","D",""),"")</f>
        <v>#REF!</v>
      </c>
      <c r="BK29" t="str">
        <f>IF(BL29="DP","Duplicate Bonus",IF(BJ29="","",_xlfn.IFNA(_xlfn.XLOOKUP($A$1&amp;"-"&amp;A29,#REF!,#REF!),"")))</f>
        <v>Duplicate Bonus</v>
      </c>
      <c r="BL29" t="str">
        <f t="shared" si="5"/>
        <v>DP</v>
      </c>
      <c r="BM29" t="e">
        <f t="shared" si="6"/>
        <v>#REF!</v>
      </c>
      <c r="BN29" t="e">
        <f>IF(BM29="","","D"&amp;COUNTIF($BM$3:BM29,"D"))</f>
        <v>#REF!</v>
      </c>
    </row>
    <row r="30" spans="1:66" ht="18" customHeight="1" thickBot="1" x14ac:dyDescent="0.3">
      <c r="A30">
        <v>28</v>
      </c>
      <c r="B30">
        <f>ScoreHelper!C41</f>
        <v>0</v>
      </c>
      <c r="C30">
        <f t="shared" si="3"/>
        <v>0</v>
      </c>
      <c r="D30">
        <f t="shared" si="4"/>
        <v>28</v>
      </c>
      <c r="E30" t="str">
        <f>IF(C30="","",IF(COUNTIF($C$3:C30,C30)&gt;1,"",C30))</f>
        <v/>
      </c>
      <c r="F30">
        <v>28</v>
      </c>
      <c r="G30" t="str">
        <f t="shared" si="0"/>
        <v/>
      </c>
      <c r="H30" t="str">
        <f>IF(G30="","",COUNTIF($G$3:G30,"?*"))</f>
        <v/>
      </c>
      <c r="I30">
        <v>28</v>
      </c>
      <c r="J30" t="str">
        <f t="shared" si="1"/>
        <v/>
      </c>
      <c r="K30" t="str">
        <f t="shared" si="2"/>
        <v/>
      </c>
      <c r="L30" t="str">
        <f>IF(J30="","",_xlfn.IFNA(_xlfn.XLOOKUP(J30,Bonuses!$A$3:$A$54,Bonuses!$H$3:$H$54),""))</f>
        <v/>
      </c>
      <c r="M30" s="20" t="str" cm="1">
        <f t="array" ref="M30">IF(COUNTIF($M$3:$X29,TRUE)&gt;0,"",IF(SUM(--((AZ$7:AZ$11="FREE")+(COUNTIF($J$3:$J30,AZ$7:AZ$11)&gt;0)&gt;0))=5,TRUE,""))</f>
        <v/>
      </c>
      <c r="N30" s="20" t="str" cm="1">
        <f t="array" ref="N30">IF(COUNTIF($M$3:$X29,TRUE)&gt;0,"",IF(SUM(--((BA$7:BA$11="FREE")+(COUNTIF($J$3:$J30,BA$7:BA$11)&gt;0)&gt;0))=5,TRUE,""))</f>
        <v/>
      </c>
      <c r="O30" s="20" t="str" cm="1">
        <f t="array" ref="O30">IF(COUNTIF($M$3:$X29,TRUE)&gt;0,"",IF(SUM(--((BB$7:BB$11="FREE")+(COUNTIF($J$3:$J30,BB$7:BB$11)&gt;0)&gt;0))=5,TRUE,""))</f>
        <v/>
      </c>
      <c r="P30" s="20" t="str" cm="1">
        <f t="array" ref="P30">IF(COUNTIF($M$3:$X29,TRUE)&gt;0,"",IF(SUM(--((BC$7:BC$11="FREE")+(COUNTIF($J$3:$J30,BC$7:BC$11)&gt;0)&gt;0))=5,TRUE,""))</f>
        <v/>
      </c>
      <c r="Q30" s="20" t="str" cm="1">
        <f t="array" ref="Q30">IF(COUNTIF($M$3:$X29,TRUE)&gt;0,"",IF(SUM(--((BD$7:BD$11="FREE")+(COUNTIF($J$3:$J30,BD$7:BD$11)&gt;0)&gt;0))=5,TRUE,""))</f>
        <v/>
      </c>
      <c r="R30" s="20" t="str" cm="1">
        <f t="array" ref="R30">IF(COUNTIF($M$3:$X29,TRUE)&gt;0,"",IF(SUM(--(($AZ$7:$BD$7="FREE")+(COUNTIF($J$3:$J30,$AZ$7:$BD$7)&gt;0)&gt;0))=5,TRUE,""))</f>
        <v/>
      </c>
      <c r="S30" s="20" t="str" cm="1">
        <f t="array" ref="S30">IF(COUNTIF($M$3:$X29,TRUE)&gt;0,"",IF(SUM(--(($AZ$8:$BD$8="FREE")+(COUNTIF($J$3:$J30,$AZ$8:$BD$8)&gt;0)&gt;0))=5,TRUE,""))</f>
        <v/>
      </c>
      <c r="T30" s="20" t="str" cm="1">
        <f t="array" ref="T30">IF(COUNTIF($M$3:$X29,TRUE)&gt;0,"",IF(SUM(--(($AZ$9:$BD$9="FREE")+(COUNTIF($J$3:$J30,$AZ$9:$BD$9)&gt;0)&gt;0))=5,TRUE,""))</f>
        <v/>
      </c>
      <c r="U30" s="20" t="str" cm="1">
        <f t="array" ref="U30">IF(COUNTIF($M$3:$X29,TRUE)&gt;0,"",IF(SUM(--(($AZ$10:$BD$10="FREE")+(COUNTIF($J$3:$J30,$AZ$10:$BD$10)&gt;0)&gt;0))=5,TRUE,""))</f>
        <v/>
      </c>
      <c r="V30" s="20" t="str" cm="1">
        <f t="array" ref="V30">IF(COUNTIF($M$3:$X29,TRUE)&gt;0,"",IF(SUM(--(($AZ$11:$BD$11="FREE")+(COUNTIF($J$3:$J30,$AZ$11:$BD$11)&gt;0)&gt;0))=5,TRUE,""))</f>
        <v/>
      </c>
      <c r="W30" t="str" cm="1">
        <f t="array" ref="W30">IF(COUNTIF($M$3:$X29,TRUE)&gt;0,"",IF(SUM(--((CHOOSE({1,2,3,4,5},$AZ$7,$BA$8,$BB$9,$BC$10,$BD$11)="FREE")+(COUNTIF($J$3:$J30,CHOOSE({1,2,3,4,5},$AZ$7,$BA$8,$BB$9,$BC$10,$BD$11))&gt;0)&gt;0))=5,TRUE,""))</f>
        <v/>
      </c>
      <c r="X30" t="str" cm="1">
        <f t="array" ref="X30">IF(COUNTIF($M$3:$X29,TRUE)&gt;0,"",IF(SUM(--((CHOOSE({1,2,3,4,5},$BD$7,$BC$8,$BB$9,$BA$10,$AZ$11)="FREE")+(COUNTIF($J$3:$J30,CHOOSE({1,2,3,4,5},$BD$7,$BC$8,$BB$9,$BA$10,$AZ$11))&gt;0)&gt;0))=5,TRUE,""))</f>
        <v/>
      </c>
      <c r="Y30" s="20" t="str" cm="1">
        <f t="array" ref="Y30">IF(COUNTIF($Y$3:$AJ29,TRUE)&gt;0,"",IF(SUM(--((AZ$21:AZ$25="FREE")+(COUNTIF($J$3:$J30,AZ$21:AZ$25)&gt;0)&gt;0))=5,TRUE,""))</f>
        <v/>
      </c>
      <c r="Z30" s="20" t="str" cm="1">
        <f t="array" ref="Z30">IF(COUNTIF($Y$3:$AJ29,TRUE)&gt;0,"",IF(SUM(--((BA$21:BA$25="FREE")+(COUNTIF($J$3:$J30,BA$21:BA$25)&gt;0)&gt;0))=5,TRUE,""))</f>
        <v/>
      </c>
      <c r="AA30" s="20" t="str" cm="1">
        <f t="array" ref="AA30">IF(COUNTIF($Y$3:$AJ29,TRUE)&gt;0,"",IF(SUM(--((BB$21:BB$25="FREE")+(COUNTIF($J$3:$J30,BB$21:BB$25)&gt;0)&gt;0))=5,TRUE,""))</f>
        <v/>
      </c>
      <c r="AB30" s="20" t="str" cm="1">
        <f t="array" ref="AB30">IF(COUNTIF($Y$3:$AJ29,TRUE)&gt;0,"",IF(SUM(--((BC$21:BC$25="FREE")+(COUNTIF($J$3:$J30,BC$21:BC$25)&gt;0)&gt;0))=5,TRUE,""))</f>
        <v/>
      </c>
      <c r="AC30" s="20" t="str" cm="1">
        <f t="array" ref="AC30">IF(COUNTIF($Y$3:$AJ29,TRUE)&gt;0,"",IF(SUM(--((BD$21:BD$25="FREE")+(COUNTIF($J$3:$J30,BD$21:BD$25)&gt;0)&gt;0))=5,TRUE,""))</f>
        <v/>
      </c>
      <c r="AD30" s="20" t="str" cm="1">
        <f t="array" ref="AD30">IF(COUNTIF($Y$3:$AJ29,TRUE)&gt;0,"",IF(SUM(--(($AZ$21:$BD$21="FREE")+(COUNTIF($J$3:$J30,$AZ$21:$BD$21)&gt;0)&gt;0))=5,TRUE,""))</f>
        <v/>
      </c>
      <c r="AE30" s="20" t="str" cm="1">
        <f t="array" ref="AE30">IF(COUNTIF($Y$3:$AJ29,TRUE)&gt;0,"",IF(SUM(--(($AZ$22:$BD$22="FREE")+(COUNTIF($J$3:$J30,$AZ$22:$BD$22)&gt;0)&gt;0))=5,TRUE,""))</f>
        <v/>
      </c>
      <c r="AF30" s="20" t="str" cm="1">
        <f t="array" ref="AF30">IF(COUNTIF($Y$3:$AJ29,TRUE)&gt;0,"",IF(SUM(--(($AZ$23:$BD$23="FREE")+(COUNTIF($J$3:$J30,$AZ$23:$BD$23)&gt;0)&gt;0))=5,TRUE,""))</f>
        <v/>
      </c>
      <c r="AG30" s="20" t="str" cm="1">
        <f t="array" ref="AG30">IF(COUNTIF($Y$3:$AJ29,TRUE)&gt;0,"",IF(SUM(--(($AZ$24:$BD$24="FREE")+(COUNTIF($J$3:$J30,$AZ$24:$BD$24)&gt;0)&gt;0))=5,TRUE,""))</f>
        <v/>
      </c>
      <c r="AH30" s="20" t="str" cm="1">
        <f t="array" ref="AH30">IF(COUNTIF($Y$3:$AJ29,TRUE)&gt;0,"",IF(SUM(--(($AZ$25:$BD$25="FREE")+(COUNTIF($J$3:$J30,$AZ$25:$BD$25)&gt;0)&gt;0))=5,TRUE,""))</f>
        <v/>
      </c>
      <c r="AI30" t="str" cm="1">
        <f t="array" ref="AI30">IF(COUNTIF($Y$3:$AJ29,TRUE)&gt;0,"",IF(SUM(--((CHOOSE({1,2,3,4,5},$AZ$21,$BA$22,$BB$23,$BC$24,$BD$25)="FREE")+(COUNTIF($J$3:$J30,CHOOSE({1,2,3,4,5},$AZ$21,$BA$22,$BB$23,$BC$24,$BD$25))&gt;0)&gt;0))=5,TRUE,""))</f>
        <v/>
      </c>
      <c r="AJ30" t="str" cm="1">
        <f t="array" ref="AJ30">IF(COUNTIF($Y$3:$AJ29,TRUE)&gt;0,"",IF(SUM(--((CHOOSE({1,2,3,4,5},$BD$21,$BC$22,$BB$23,$BA$24,$AZ$25)="FREE")+(COUNTIF($J$3:$J30,CHOOSE({1,2,3,4,5},$BD$21,$BC$22,$BB$23,$BA$24,$AZ$25))&gt;0)&gt;0))=5,TRUE,""))</f>
        <v/>
      </c>
      <c r="AK30" s="20" t="str" cm="1">
        <f t="array" ref="AK30">IF(COUNTIF($AK$3:$AV29,TRUE)&gt;0,"",IF(SUM(--((AZ$35:AZ$39="FREE")+(COUNTIF($J$3:$J30,AZ$35:AZ$39)&gt;0)&gt;0))=5,TRUE,""))</f>
        <v/>
      </c>
      <c r="AL30" s="20" t="str" cm="1">
        <f t="array" ref="AL30">IF(COUNTIF($AK$3:$AV29,TRUE)&gt;0,"",IF(SUM(--((BA$35:BA$39="FREE")+(COUNTIF($J$3:$J30,BA$35:BA$39)&gt;0)&gt;0))=5,TRUE,""))</f>
        <v/>
      </c>
      <c r="AM30" s="20" t="str" cm="1">
        <f t="array" ref="AM30">IF(COUNTIF($AK$3:$AV29,TRUE)&gt;0,"",IF(SUM(--((BB$35:BB$39="FREE")+(COUNTIF($J$3:$J30,BB$35:BB$39)&gt;0)&gt;0))=5,TRUE,""))</f>
        <v/>
      </c>
      <c r="AN30" s="20" t="str" cm="1">
        <f t="array" ref="AN30">IF(COUNTIF($AK$3:$AV29,TRUE)&gt;0,"",IF(SUM(--((BC$35:BC$39="FREE")+(COUNTIF($J$3:$J30,BC$35:BC$39)&gt;0)&gt;0))=5,TRUE,""))</f>
        <v/>
      </c>
      <c r="AO30" s="20" t="str" cm="1">
        <f t="array" ref="AO30">IF(COUNTIF($AK$3:$AV29,TRUE)&gt;0,"",IF(SUM(--((BD$35:BD$39="FREE")+(COUNTIF($J$3:$J30,BD$35:BD$39)&gt;0)&gt;0))=5,TRUE,""))</f>
        <v/>
      </c>
      <c r="AP30" s="20" t="str" cm="1">
        <f t="array" ref="AP30">IF(COUNTIF($AK$3:$AV29,TRUE)&gt;0,"",IF(SUM(--(($AZ$35:$BD$35="FREE")+(COUNTIF($J$3:$J30,$AZ$35:$BD$35)&gt;0)&gt;0))=5,TRUE,""))</f>
        <v/>
      </c>
      <c r="AQ30" s="20" t="str" cm="1">
        <f t="array" ref="AQ30">IF(COUNTIF($AK$3:$AV29,TRUE)&gt;0,"",IF(SUM(--(($AZ$36:$BD$36="FREE")+(COUNTIF($J$3:$J30,$AZ$36:$BD$36)&gt;0)&gt;0))=5,TRUE,""))</f>
        <v/>
      </c>
      <c r="AR30" s="20" t="str" cm="1">
        <f t="array" ref="AR30">IF(COUNTIF($AK$3:$AV29,TRUE)&gt;0,"",IF(SUM(--(($AZ$37:$BD$37="FREE")+(COUNTIF($J$3:$J30,$AZ$37:$BD$37)&gt;0)&gt;0))=5,TRUE,""))</f>
        <v/>
      </c>
      <c r="AS30" s="20" t="str" cm="1">
        <f t="array" ref="AS30">IF(COUNTIF($AK$3:$AV29,TRUE)&gt;0,"",IF(SUM(--(($AZ$38:$BD$38="FREE")+(COUNTIF($J$3:$J30,$AZ$38:$BD$38)&gt;0)&gt;0))=5,TRUE,""))</f>
        <v/>
      </c>
      <c r="AT30" s="20" t="str" cm="1">
        <f t="array" ref="AT30">IF(COUNTIF($AK$3:$AV29,TRUE)&gt;0,"",IF(SUM(--(($AZ$39:$BD$39="FREE")+(COUNTIF($J$3:$J30,$AZ$39:$BD$39)&gt;0)&gt;0))=5,TRUE,""))</f>
        <v/>
      </c>
      <c r="AU30" t="str" cm="1">
        <f t="array" ref="AU30">IF(COUNTIF($AK$3:$AV29,TRUE)&gt;0,"",IF(SUM(--((CHOOSE({1,2,3,4,5},$AZ$35,$BA$36,$BB$37,$BC$38,$BD$39)="FREE")+(COUNTIF($J$3:$J30,CHOOSE({1,2,3,4,5},$AZ$35,$BA$36,$BB$37,$BC$38,$BD$39))&gt;0)&gt;0))=5,TRUE,""))</f>
        <v/>
      </c>
      <c r="AV30" t="str" cm="1">
        <f t="array" ref="AV30">IF(COUNTIF($AK$3:$AV29,TRUE)&gt;0,"",IF(SUM(--((CHOOSE({1,2,3,4,5},$BD$35,$BC$36,$BB$37,$BA$38,$AZ$39)="FREE")+(COUNTIF($J$3:$J30,CHOOSE({1,2,3,4,5},$BD$35,$BC$36,$BB$37,$BA$38,$AZ$39))&gt;0)&gt;0))=5,TRUE,""))</f>
        <v/>
      </c>
      <c r="AZ30" s="9" t="s">
        <v>63</v>
      </c>
      <c r="BC30" s="21">
        <f>IF(COUNTIF(AK1:QV1,"X")=1,BC32,0)</f>
        <v>0</v>
      </c>
      <c r="BG30" s="10" t="s">
        <v>71</v>
      </c>
      <c r="BH30" s="12" t="s">
        <v>60</v>
      </c>
      <c r="BI30">
        <f t="shared" si="8"/>
        <v>0</v>
      </c>
      <c r="BJ30" t="e">
        <f>_xlfn.IFNA(IF(_xlfn.XLOOKUP($A$1&amp;"-"&amp;A30,#REF!,#REF!)="D","D",""),"")</f>
        <v>#REF!</v>
      </c>
      <c r="BK30" t="str">
        <f>IF(BL30="DP","Duplicate Bonus",IF(BJ30="","",_xlfn.IFNA(_xlfn.XLOOKUP($A$1&amp;"-"&amp;A30,#REF!,#REF!),"")))</f>
        <v>Duplicate Bonus</v>
      </c>
      <c r="BL30" t="str">
        <f t="shared" si="5"/>
        <v>DP</v>
      </c>
      <c r="BM30" t="e">
        <f t="shared" si="6"/>
        <v>#REF!</v>
      </c>
      <c r="BN30" t="e">
        <f>IF(BM30="","","D"&amp;COUNTIF($BM$3:BM30,"D"))</f>
        <v>#REF!</v>
      </c>
    </row>
    <row r="31" spans="1:66" ht="18" customHeight="1" x14ac:dyDescent="0.25">
      <c r="A31">
        <v>29</v>
      </c>
      <c r="B31">
        <f>ScoreHelper!C42</f>
        <v>0</v>
      </c>
      <c r="C31">
        <f t="shared" si="3"/>
        <v>0</v>
      </c>
      <c r="D31">
        <f t="shared" si="4"/>
        <v>29</v>
      </c>
      <c r="E31" t="str">
        <f>IF(C31="","",IF(COUNTIF($C$3:C31,C31)&gt;1,"",C31))</f>
        <v/>
      </c>
      <c r="F31">
        <v>29</v>
      </c>
      <c r="G31" t="str">
        <f t="shared" si="0"/>
        <v/>
      </c>
      <c r="H31" t="str">
        <f>IF(G31="","",COUNTIF($G$3:G31,"?*"))</f>
        <v/>
      </c>
      <c r="I31">
        <v>29</v>
      </c>
      <c r="J31" t="str">
        <f t="shared" si="1"/>
        <v/>
      </c>
      <c r="K31" t="str">
        <f t="shared" si="2"/>
        <v/>
      </c>
      <c r="L31" t="str">
        <f>IF(J31="","",_xlfn.IFNA(_xlfn.XLOOKUP(J31,Bonuses!$A$3:$A$54,Bonuses!$H$3:$H$54),""))</f>
        <v/>
      </c>
      <c r="M31" s="20" t="str" cm="1">
        <f t="array" ref="M31">IF(COUNTIF($M$3:$X30,TRUE)&gt;0,"",IF(SUM(--((AZ$7:AZ$11="FREE")+(COUNTIF($J$3:$J31,AZ$7:AZ$11)&gt;0)&gt;0))=5,TRUE,""))</f>
        <v/>
      </c>
      <c r="N31" s="20" t="str" cm="1">
        <f t="array" ref="N31">IF(COUNTIF($M$3:$X30,TRUE)&gt;0,"",IF(SUM(--((BA$7:BA$11="FREE")+(COUNTIF($J$3:$J31,BA$7:BA$11)&gt;0)&gt;0))=5,TRUE,""))</f>
        <v/>
      </c>
      <c r="O31" s="20" t="str" cm="1">
        <f t="array" ref="O31">IF(COUNTIF($M$3:$X30,TRUE)&gt;0,"",IF(SUM(--((BB$7:BB$11="FREE")+(COUNTIF($J$3:$J31,BB$7:BB$11)&gt;0)&gt;0))=5,TRUE,""))</f>
        <v/>
      </c>
      <c r="P31" s="20" t="str" cm="1">
        <f t="array" ref="P31">IF(COUNTIF($M$3:$X30,TRUE)&gt;0,"",IF(SUM(--((BC$7:BC$11="FREE")+(COUNTIF($J$3:$J31,BC$7:BC$11)&gt;0)&gt;0))=5,TRUE,""))</f>
        <v/>
      </c>
      <c r="Q31" s="20" t="str" cm="1">
        <f t="array" ref="Q31">IF(COUNTIF($M$3:$X30,TRUE)&gt;0,"",IF(SUM(--((BD$7:BD$11="FREE")+(COUNTIF($J$3:$J31,BD$7:BD$11)&gt;0)&gt;0))=5,TRUE,""))</f>
        <v/>
      </c>
      <c r="R31" s="20" t="str" cm="1">
        <f t="array" ref="R31">IF(COUNTIF($M$3:$X30,TRUE)&gt;0,"",IF(SUM(--(($AZ$7:$BD$7="FREE")+(COUNTIF($J$3:$J31,$AZ$7:$BD$7)&gt;0)&gt;0))=5,TRUE,""))</f>
        <v/>
      </c>
      <c r="S31" s="20" t="str" cm="1">
        <f t="array" ref="S31">IF(COUNTIF($M$3:$X30,TRUE)&gt;0,"",IF(SUM(--(($AZ$8:$BD$8="FREE")+(COUNTIF($J$3:$J31,$AZ$8:$BD$8)&gt;0)&gt;0))=5,TRUE,""))</f>
        <v/>
      </c>
      <c r="T31" s="20" t="str" cm="1">
        <f t="array" ref="T31">IF(COUNTIF($M$3:$X30,TRUE)&gt;0,"",IF(SUM(--(($AZ$9:$BD$9="FREE")+(COUNTIF($J$3:$J31,$AZ$9:$BD$9)&gt;0)&gt;0))=5,TRUE,""))</f>
        <v/>
      </c>
      <c r="U31" s="20" t="str" cm="1">
        <f t="array" ref="U31">IF(COUNTIF($M$3:$X30,TRUE)&gt;0,"",IF(SUM(--(($AZ$10:$BD$10="FREE")+(COUNTIF($J$3:$J31,$AZ$10:$BD$10)&gt;0)&gt;0))=5,TRUE,""))</f>
        <v/>
      </c>
      <c r="V31" s="20" t="str" cm="1">
        <f t="array" ref="V31">IF(COUNTIF($M$3:$X30,TRUE)&gt;0,"",IF(SUM(--(($AZ$11:$BD$11="FREE")+(COUNTIF($J$3:$J31,$AZ$11:$BD$11)&gt;0)&gt;0))=5,TRUE,""))</f>
        <v/>
      </c>
      <c r="W31" t="str" cm="1">
        <f t="array" ref="W31">IF(COUNTIF($M$3:$X30,TRUE)&gt;0,"",IF(SUM(--((CHOOSE({1,2,3,4,5},$AZ$7,$BA$8,$BB$9,$BC$10,$BD$11)="FREE")+(COUNTIF($J$3:$J31,CHOOSE({1,2,3,4,5},$AZ$7,$BA$8,$BB$9,$BC$10,$BD$11))&gt;0)&gt;0))=5,TRUE,""))</f>
        <v/>
      </c>
      <c r="X31" t="str" cm="1">
        <f t="array" ref="X31">IF(COUNTIF($M$3:$X30,TRUE)&gt;0,"",IF(SUM(--((CHOOSE({1,2,3,4,5},$BD$7,$BC$8,$BB$9,$BA$10,$AZ$11)="FREE")+(COUNTIF($J$3:$J31,CHOOSE({1,2,3,4,5},$BD$7,$BC$8,$BB$9,$BA$10,$AZ$11))&gt;0)&gt;0))=5,TRUE,""))</f>
        <v/>
      </c>
      <c r="Y31" s="20" t="str" cm="1">
        <f t="array" ref="Y31">IF(COUNTIF($Y$3:$AJ30,TRUE)&gt;0,"",IF(SUM(--((AZ$21:AZ$25="FREE")+(COUNTIF($J$3:$J31,AZ$21:AZ$25)&gt;0)&gt;0))=5,TRUE,""))</f>
        <v/>
      </c>
      <c r="Z31" s="20" t="str" cm="1">
        <f t="array" ref="Z31">IF(COUNTIF($Y$3:$AJ30,TRUE)&gt;0,"",IF(SUM(--((BA$21:BA$25="FREE")+(COUNTIF($J$3:$J31,BA$21:BA$25)&gt;0)&gt;0))=5,TRUE,""))</f>
        <v/>
      </c>
      <c r="AA31" s="20" t="str" cm="1">
        <f t="array" ref="AA31">IF(COUNTIF($Y$3:$AJ30,TRUE)&gt;0,"",IF(SUM(--((BB$21:BB$25="FREE")+(COUNTIF($J$3:$J31,BB$21:BB$25)&gt;0)&gt;0))=5,TRUE,""))</f>
        <v/>
      </c>
      <c r="AB31" s="20" t="str" cm="1">
        <f t="array" ref="AB31">IF(COUNTIF($Y$3:$AJ30,TRUE)&gt;0,"",IF(SUM(--((BC$21:BC$25="FREE")+(COUNTIF($J$3:$J31,BC$21:BC$25)&gt;0)&gt;0))=5,TRUE,""))</f>
        <v/>
      </c>
      <c r="AC31" s="20" t="str" cm="1">
        <f t="array" ref="AC31">IF(COUNTIF($Y$3:$AJ30,TRUE)&gt;0,"",IF(SUM(--((BD$21:BD$25="FREE")+(COUNTIF($J$3:$J31,BD$21:BD$25)&gt;0)&gt;0))=5,TRUE,""))</f>
        <v/>
      </c>
      <c r="AD31" s="20" t="str" cm="1">
        <f t="array" ref="AD31">IF(COUNTIF($Y$3:$AJ30,TRUE)&gt;0,"",IF(SUM(--(($AZ$21:$BD$21="FREE")+(COUNTIF($J$3:$J31,$AZ$21:$BD$21)&gt;0)&gt;0))=5,TRUE,""))</f>
        <v/>
      </c>
      <c r="AE31" s="20" t="str" cm="1">
        <f t="array" ref="AE31">IF(COUNTIF($Y$3:$AJ30,TRUE)&gt;0,"",IF(SUM(--(($AZ$22:$BD$22="FREE")+(COUNTIF($J$3:$J31,$AZ$22:$BD$22)&gt;0)&gt;0))=5,TRUE,""))</f>
        <v/>
      </c>
      <c r="AF31" s="20" t="str" cm="1">
        <f t="array" ref="AF31">IF(COUNTIF($Y$3:$AJ30,TRUE)&gt;0,"",IF(SUM(--(($AZ$23:$BD$23="FREE")+(COUNTIF($J$3:$J31,$AZ$23:$BD$23)&gt;0)&gt;0))=5,TRUE,""))</f>
        <v/>
      </c>
      <c r="AG31" s="20" t="str" cm="1">
        <f t="array" ref="AG31">IF(COUNTIF($Y$3:$AJ30,TRUE)&gt;0,"",IF(SUM(--(($AZ$24:$BD$24="FREE")+(COUNTIF($J$3:$J31,$AZ$24:$BD$24)&gt;0)&gt;0))=5,TRUE,""))</f>
        <v/>
      </c>
      <c r="AH31" s="20" t="str" cm="1">
        <f t="array" ref="AH31">IF(COUNTIF($Y$3:$AJ30,TRUE)&gt;0,"",IF(SUM(--(($AZ$25:$BD$25="FREE")+(COUNTIF($J$3:$J31,$AZ$25:$BD$25)&gt;0)&gt;0))=5,TRUE,""))</f>
        <v/>
      </c>
      <c r="AI31" t="str" cm="1">
        <f t="array" ref="AI31">IF(COUNTIF($Y$3:$AJ30,TRUE)&gt;0,"",IF(SUM(--((CHOOSE({1,2,3,4,5},$AZ$21,$BA$22,$BB$23,$BC$24,$BD$25)="FREE")+(COUNTIF($J$3:$J31,CHOOSE({1,2,3,4,5},$AZ$21,$BA$22,$BB$23,$BC$24,$BD$25))&gt;0)&gt;0))=5,TRUE,""))</f>
        <v/>
      </c>
      <c r="AJ31" t="str" cm="1">
        <f t="array" ref="AJ31">IF(COUNTIF($Y$3:$AJ30,TRUE)&gt;0,"",IF(SUM(--((CHOOSE({1,2,3,4,5},$BD$21,$BC$22,$BB$23,$BA$24,$AZ$25)="FREE")+(COUNTIF($J$3:$J31,CHOOSE({1,2,3,4,5},$BD$21,$BC$22,$BB$23,$BA$24,$AZ$25))&gt;0)&gt;0))=5,TRUE,""))</f>
        <v/>
      </c>
      <c r="AK31" s="20" t="str" cm="1">
        <f t="array" ref="AK31">IF(COUNTIF($AK$3:$AV30,TRUE)&gt;0,"",IF(SUM(--((AZ$35:AZ$39="FREE")+(COUNTIF($J$3:$J31,AZ$35:AZ$39)&gt;0)&gt;0))=5,TRUE,""))</f>
        <v/>
      </c>
      <c r="AL31" s="20" t="str" cm="1">
        <f t="array" ref="AL31">IF(COUNTIF($AK$3:$AV30,TRUE)&gt;0,"",IF(SUM(--((BA$35:BA$39="FREE")+(COUNTIF($J$3:$J31,BA$35:BA$39)&gt;0)&gt;0))=5,TRUE,""))</f>
        <v/>
      </c>
      <c r="AM31" s="20" t="str" cm="1">
        <f t="array" ref="AM31">IF(COUNTIF($AK$3:$AV30,TRUE)&gt;0,"",IF(SUM(--((BB$35:BB$39="FREE")+(COUNTIF($J$3:$J31,BB$35:BB$39)&gt;0)&gt;0))=5,TRUE,""))</f>
        <v/>
      </c>
      <c r="AN31" s="20" t="str" cm="1">
        <f t="array" ref="AN31">IF(COUNTIF($AK$3:$AV30,TRUE)&gt;0,"",IF(SUM(--((BC$35:BC$39="FREE")+(COUNTIF($J$3:$J31,BC$35:BC$39)&gt;0)&gt;0))=5,TRUE,""))</f>
        <v/>
      </c>
      <c r="AO31" s="20" t="str" cm="1">
        <f t="array" ref="AO31">IF(COUNTIF($AK$3:$AV30,TRUE)&gt;0,"",IF(SUM(--((BD$35:BD$39="FREE")+(COUNTIF($J$3:$J31,BD$35:BD$39)&gt;0)&gt;0))=5,TRUE,""))</f>
        <v/>
      </c>
      <c r="AP31" s="20" t="str" cm="1">
        <f t="array" ref="AP31">IF(COUNTIF($AK$3:$AV30,TRUE)&gt;0,"",IF(SUM(--(($AZ$35:$BD$35="FREE")+(COUNTIF($J$3:$J31,$AZ$35:$BD$35)&gt;0)&gt;0))=5,TRUE,""))</f>
        <v/>
      </c>
      <c r="AQ31" s="20" t="str" cm="1">
        <f t="array" ref="AQ31">IF(COUNTIF($AK$3:$AV30,TRUE)&gt;0,"",IF(SUM(--(($AZ$36:$BD$36="FREE")+(COUNTIF($J$3:$J31,$AZ$36:$BD$36)&gt;0)&gt;0))=5,TRUE,""))</f>
        <v/>
      </c>
      <c r="AR31" s="20" t="str" cm="1">
        <f t="array" ref="AR31">IF(COUNTIF($AK$3:$AV30,TRUE)&gt;0,"",IF(SUM(--(($AZ$37:$BD$37="FREE")+(COUNTIF($J$3:$J31,$AZ$37:$BD$37)&gt;0)&gt;0))=5,TRUE,""))</f>
        <v/>
      </c>
      <c r="AS31" s="20" t="str" cm="1">
        <f t="array" ref="AS31">IF(COUNTIF($AK$3:$AV30,TRUE)&gt;0,"",IF(SUM(--(($AZ$38:$BD$38="FREE")+(COUNTIF($J$3:$J31,$AZ$38:$BD$38)&gt;0)&gt;0))=5,TRUE,""))</f>
        <v/>
      </c>
      <c r="AT31" s="20" t="str" cm="1">
        <f t="array" ref="AT31">IF(COUNTIF($AK$3:$AV30,TRUE)&gt;0,"",IF(SUM(--(($AZ$39:$BD$39="FREE")+(COUNTIF($J$3:$J31,$AZ$39:$BD$39)&gt;0)&gt;0))=5,TRUE,""))</f>
        <v/>
      </c>
      <c r="AU31" t="str" cm="1">
        <f t="array" ref="AU31">IF(COUNTIF($AK$3:$AV30,TRUE)&gt;0,"",IF(SUM(--((CHOOSE({1,2,3,4,5},$AZ$35,$BA$36,$BB$37,$BC$38,$BD$39)="FREE")+(COUNTIF($J$3:$J31,CHOOSE({1,2,3,4,5},$AZ$35,$BA$36,$BB$37,$BC$38,$BD$39))&gt;0)&gt;0))=5,TRUE,""))</f>
        <v/>
      </c>
      <c r="AV31" t="str" cm="1">
        <f t="array" ref="AV31">IF(COUNTIF($AK$3:$AV30,TRUE)&gt;0,"",IF(SUM(--((CHOOSE({1,2,3,4,5},$BD$35,$BC$36,$BB$37,$BA$38,$AZ$39)="FREE")+(COUNTIF($J$3:$J31,CHOOSE({1,2,3,4,5},$BD$35,$BC$36,$BB$37,$BA$38,$AZ$39))&gt;0)&gt;0))=5,TRUE,""))</f>
        <v/>
      </c>
      <c r="BG31" s="10" t="s">
        <v>72</v>
      </c>
      <c r="BH31" s="12" t="s">
        <v>60</v>
      </c>
      <c r="BI31">
        <f>AY26</f>
        <v>0</v>
      </c>
      <c r="BJ31" t="e">
        <f>_xlfn.IFNA(IF(_xlfn.XLOOKUP($A$1&amp;"-"&amp;A31,#REF!,#REF!)="D","D",""),"")</f>
        <v>#REF!</v>
      </c>
      <c r="BK31" t="str">
        <f>IF(BL31="DP","Duplicate Bonus",IF(BJ31="","",_xlfn.IFNA(_xlfn.XLOOKUP($A$1&amp;"-"&amp;A31,#REF!,#REF!),"")))</f>
        <v>Duplicate Bonus</v>
      </c>
      <c r="BL31" t="str">
        <f t="shared" si="5"/>
        <v>DP</v>
      </c>
      <c r="BM31" t="e">
        <f t="shared" si="6"/>
        <v>#REF!</v>
      </c>
      <c r="BN31" t="e">
        <f>IF(BM31="","","D"&amp;COUNTIF($BM$3:BM31,"D"))</f>
        <v>#REF!</v>
      </c>
    </row>
    <row r="32" spans="1:66" ht="18" customHeight="1" x14ac:dyDescent="0.25">
      <c r="A32">
        <v>30</v>
      </c>
      <c r="B32">
        <f>ScoreHelper!C43</f>
        <v>0</v>
      </c>
      <c r="C32">
        <f t="shared" si="3"/>
        <v>0</v>
      </c>
      <c r="D32">
        <f t="shared" si="4"/>
        <v>30</v>
      </c>
      <c r="E32" t="str">
        <f>IF(C32="","",IF(COUNTIF($C$3:C32,C32)&gt;1,"",C32))</f>
        <v/>
      </c>
      <c r="F32">
        <v>30</v>
      </c>
      <c r="G32" t="str">
        <f t="shared" si="0"/>
        <v/>
      </c>
      <c r="H32" t="str">
        <f>IF(G32="","",COUNTIF($G$3:G32,"?*"))</f>
        <v/>
      </c>
      <c r="I32">
        <v>30</v>
      </c>
      <c r="J32" t="str">
        <f t="shared" si="1"/>
        <v/>
      </c>
      <c r="K32" t="str">
        <f t="shared" si="2"/>
        <v/>
      </c>
      <c r="L32" t="str">
        <f>IF(J32="","",_xlfn.IFNA(_xlfn.XLOOKUP(J32,Bonuses!$A$3:$A$54,Bonuses!$H$3:$H$54),""))</f>
        <v/>
      </c>
      <c r="M32" s="20" t="str" cm="1">
        <f t="array" ref="M32">IF(COUNTIF($M$3:$X31,TRUE)&gt;0,"",IF(SUM(--((AZ$7:AZ$11="FREE")+(COUNTIF($J$3:$J32,AZ$7:AZ$11)&gt;0)&gt;0))=5,TRUE,""))</f>
        <v/>
      </c>
      <c r="N32" s="20" t="str" cm="1">
        <f t="array" ref="N32">IF(COUNTIF($M$3:$X31,TRUE)&gt;0,"",IF(SUM(--((BA$7:BA$11="FREE")+(COUNTIF($J$3:$J32,BA$7:BA$11)&gt;0)&gt;0))=5,TRUE,""))</f>
        <v/>
      </c>
      <c r="O32" s="20" t="str" cm="1">
        <f t="array" ref="O32">IF(COUNTIF($M$3:$X31,TRUE)&gt;0,"",IF(SUM(--((BB$7:BB$11="FREE")+(COUNTIF($J$3:$J32,BB$7:BB$11)&gt;0)&gt;0))=5,TRUE,""))</f>
        <v/>
      </c>
      <c r="P32" s="20" t="str" cm="1">
        <f t="array" ref="P32">IF(COUNTIF($M$3:$X31,TRUE)&gt;0,"",IF(SUM(--((BC$7:BC$11="FREE")+(COUNTIF($J$3:$J32,BC$7:BC$11)&gt;0)&gt;0))=5,TRUE,""))</f>
        <v/>
      </c>
      <c r="Q32" s="20" t="str" cm="1">
        <f t="array" ref="Q32">IF(COUNTIF($M$3:$X31,TRUE)&gt;0,"",IF(SUM(--((BD$7:BD$11="FREE")+(COUNTIF($J$3:$J32,BD$7:BD$11)&gt;0)&gt;0))=5,TRUE,""))</f>
        <v/>
      </c>
      <c r="R32" s="20" t="str" cm="1">
        <f t="array" ref="R32">IF(COUNTIF($M$3:$X31,TRUE)&gt;0,"",IF(SUM(--(($AZ$7:$BD$7="FREE")+(COUNTIF($J$3:$J32,$AZ$7:$BD$7)&gt;0)&gt;0))=5,TRUE,""))</f>
        <v/>
      </c>
      <c r="S32" s="20" t="str" cm="1">
        <f t="array" ref="S32">IF(COUNTIF($M$3:$X31,TRUE)&gt;0,"",IF(SUM(--(($AZ$8:$BD$8="FREE")+(COUNTIF($J$3:$J32,$AZ$8:$BD$8)&gt;0)&gt;0))=5,TRUE,""))</f>
        <v/>
      </c>
      <c r="T32" s="20" t="str" cm="1">
        <f t="array" ref="T32">IF(COUNTIF($M$3:$X31,TRUE)&gt;0,"",IF(SUM(--(($AZ$9:$BD$9="FREE")+(COUNTIF($J$3:$J32,$AZ$9:$BD$9)&gt;0)&gt;0))=5,TRUE,""))</f>
        <v/>
      </c>
      <c r="U32" s="20" t="str" cm="1">
        <f t="array" ref="U32">IF(COUNTIF($M$3:$X31,TRUE)&gt;0,"",IF(SUM(--(($AZ$10:$BD$10="FREE")+(COUNTIF($J$3:$J32,$AZ$10:$BD$10)&gt;0)&gt;0))=5,TRUE,""))</f>
        <v/>
      </c>
      <c r="V32" s="20" t="str" cm="1">
        <f t="array" ref="V32">IF(COUNTIF($M$3:$X31,TRUE)&gt;0,"",IF(SUM(--(($AZ$11:$BD$11="FREE")+(COUNTIF($J$3:$J32,$AZ$11:$BD$11)&gt;0)&gt;0))=5,TRUE,""))</f>
        <v/>
      </c>
      <c r="W32" t="str" cm="1">
        <f t="array" ref="W32">IF(COUNTIF($M$3:$X31,TRUE)&gt;0,"",IF(SUM(--((CHOOSE({1,2,3,4,5},$AZ$7,$BA$8,$BB$9,$BC$10,$BD$11)="FREE")+(COUNTIF($J$3:$J32,CHOOSE({1,2,3,4,5},$AZ$7,$BA$8,$BB$9,$BC$10,$BD$11))&gt;0)&gt;0))=5,TRUE,""))</f>
        <v/>
      </c>
      <c r="X32" t="str" cm="1">
        <f t="array" ref="X32">IF(COUNTIF($M$3:$X31,TRUE)&gt;0,"",IF(SUM(--((CHOOSE({1,2,3,4,5},$BD$7,$BC$8,$BB$9,$BA$10,$AZ$11)="FREE")+(COUNTIF($J$3:$J32,CHOOSE({1,2,3,4,5},$BD$7,$BC$8,$BB$9,$BA$10,$AZ$11))&gt;0)&gt;0))=5,TRUE,""))</f>
        <v/>
      </c>
      <c r="Y32" s="20" t="str" cm="1">
        <f t="array" ref="Y32">IF(COUNTIF($Y$3:$AJ31,TRUE)&gt;0,"",IF(SUM(--((AZ$21:AZ$25="FREE")+(COUNTIF($J$3:$J32,AZ$21:AZ$25)&gt;0)&gt;0))=5,TRUE,""))</f>
        <v/>
      </c>
      <c r="Z32" s="20" t="str" cm="1">
        <f t="array" ref="Z32">IF(COUNTIF($Y$3:$AJ31,TRUE)&gt;0,"",IF(SUM(--((BA$21:BA$25="FREE")+(COUNTIF($J$3:$J32,BA$21:BA$25)&gt;0)&gt;0))=5,TRUE,""))</f>
        <v/>
      </c>
      <c r="AA32" s="20" t="str" cm="1">
        <f t="array" ref="AA32">IF(COUNTIF($Y$3:$AJ31,TRUE)&gt;0,"",IF(SUM(--((BB$21:BB$25="FREE")+(COUNTIF($J$3:$J32,BB$21:BB$25)&gt;0)&gt;0))=5,TRUE,""))</f>
        <v/>
      </c>
      <c r="AB32" s="20" t="str" cm="1">
        <f t="array" ref="AB32">IF(COUNTIF($Y$3:$AJ31,TRUE)&gt;0,"",IF(SUM(--((BC$21:BC$25="FREE")+(COUNTIF($J$3:$J32,BC$21:BC$25)&gt;0)&gt;0))=5,TRUE,""))</f>
        <v/>
      </c>
      <c r="AC32" s="20" t="str" cm="1">
        <f t="array" ref="AC32">IF(COUNTIF($Y$3:$AJ31,TRUE)&gt;0,"",IF(SUM(--((BD$21:BD$25="FREE")+(COUNTIF($J$3:$J32,BD$21:BD$25)&gt;0)&gt;0))=5,TRUE,""))</f>
        <v/>
      </c>
      <c r="AD32" s="20" t="str" cm="1">
        <f t="array" ref="AD32">IF(COUNTIF($Y$3:$AJ31,TRUE)&gt;0,"",IF(SUM(--(($AZ$21:$BD$21="FREE")+(COUNTIF($J$3:$J32,$AZ$21:$BD$21)&gt;0)&gt;0))=5,TRUE,""))</f>
        <v/>
      </c>
      <c r="AE32" s="20" t="str" cm="1">
        <f t="array" ref="AE32">IF(COUNTIF($Y$3:$AJ31,TRUE)&gt;0,"",IF(SUM(--(($AZ$22:$BD$22="FREE")+(COUNTIF($J$3:$J32,$AZ$22:$BD$22)&gt;0)&gt;0))=5,TRUE,""))</f>
        <v/>
      </c>
      <c r="AF32" s="20" t="str" cm="1">
        <f t="array" ref="AF32">IF(COUNTIF($Y$3:$AJ31,TRUE)&gt;0,"",IF(SUM(--(($AZ$23:$BD$23="FREE")+(COUNTIF($J$3:$J32,$AZ$23:$BD$23)&gt;0)&gt;0))=5,TRUE,""))</f>
        <v/>
      </c>
      <c r="AG32" s="20" t="str" cm="1">
        <f t="array" ref="AG32">IF(COUNTIF($Y$3:$AJ31,TRUE)&gt;0,"",IF(SUM(--(($AZ$24:$BD$24="FREE")+(COUNTIF($J$3:$J32,$AZ$24:$BD$24)&gt;0)&gt;0))=5,TRUE,""))</f>
        <v/>
      </c>
      <c r="AH32" s="20" t="str" cm="1">
        <f t="array" ref="AH32">IF(COUNTIF($Y$3:$AJ31,TRUE)&gt;0,"",IF(SUM(--(($AZ$25:$BD$25="FREE")+(COUNTIF($J$3:$J32,$AZ$25:$BD$25)&gt;0)&gt;0))=5,TRUE,""))</f>
        <v/>
      </c>
      <c r="AI32" t="str" cm="1">
        <f t="array" ref="AI32">IF(COUNTIF($Y$3:$AJ31,TRUE)&gt;0,"",IF(SUM(--((CHOOSE({1,2,3,4,5},$AZ$21,$BA$22,$BB$23,$BC$24,$BD$25)="FREE")+(COUNTIF($J$3:$J32,CHOOSE({1,2,3,4,5},$AZ$21,$BA$22,$BB$23,$BC$24,$BD$25))&gt;0)&gt;0))=5,TRUE,""))</f>
        <v/>
      </c>
      <c r="AJ32" t="str" cm="1">
        <f t="array" ref="AJ32">IF(COUNTIF($Y$3:$AJ31,TRUE)&gt;0,"",IF(SUM(--((CHOOSE({1,2,3,4,5},$BD$21,$BC$22,$BB$23,$BA$24,$AZ$25)="FREE")+(COUNTIF($J$3:$J32,CHOOSE({1,2,3,4,5},$BD$21,$BC$22,$BB$23,$BA$24,$AZ$25))&gt;0)&gt;0))=5,TRUE,""))</f>
        <v/>
      </c>
      <c r="AK32" s="20" t="str" cm="1">
        <f t="array" ref="AK32">IF(COUNTIF($AK$3:$AV31,TRUE)&gt;0,"",IF(SUM(--((AZ$35:AZ$39="FREE")+(COUNTIF($J$3:$J32,AZ$35:AZ$39)&gt;0)&gt;0))=5,TRUE,""))</f>
        <v/>
      </c>
      <c r="AL32" s="20" t="str" cm="1">
        <f t="array" ref="AL32">IF(COUNTIF($AK$3:$AV31,TRUE)&gt;0,"",IF(SUM(--((BA$35:BA$39="FREE")+(COUNTIF($J$3:$J32,BA$35:BA$39)&gt;0)&gt;0))=5,TRUE,""))</f>
        <v/>
      </c>
      <c r="AM32" s="20" t="str" cm="1">
        <f t="array" ref="AM32">IF(COUNTIF($AK$3:$AV31,TRUE)&gt;0,"",IF(SUM(--((BB$35:BB$39="FREE")+(COUNTIF($J$3:$J32,BB$35:BB$39)&gt;0)&gt;0))=5,TRUE,""))</f>
        <v/>
      </c>
      <c r="AN32" s="20" t="str" cm="1">
        <f t="array" ref="AN32">IF(COUNTIF($AK$3:$AV31,TRUE)&gt;0,"",IF(SUM(--((BC$35:BC$39="FREE")+(COUNTIF($J$3:$J32,BC$35:BC$39)&gt;0)&gt;0))=5,TRUE,""))</f>
        <v/>
      </c>
      <c r="AO32" s="20" t="str" cm="1">
        <f t="array" ref="AO32">IF(COUNTIF($AK$3:$AV31,TRUE)&gt;0,"",IF(SUM(--((BD$35:BD$39="FREE")+(COUNTIF($J$3:$J32,BD$35:BD$39)&gt;0)&gt;0))=5,TRUE,""))</f>
        <v/>
      </c>
      <c r="AP32" s="20" t="str" cm="1">
        <f t="array" ref="AP32">IF(COUNTIF($AK$3:$AV31,TRUE)&gt;0,"",IF(SUM(--(($AZ$35:$BD$35="FREE")+(COUNTIF($J$3:$J32,$AZ$35:$BD$35)&gt;0)&gt;0))=5,TRUE,""))</f>
        <v/>
      </c>
      <c r="AQ32" s="20" t="str" cm="1">
        <f t="array" ref="AQ32">IF(COUNTIF($AK$3:$AV31,TRUE)&gt;0,"",IF(SUM(--(($AZ$36:$BD$36="FREE")+(COUNTIF($J$3:$J32,$AZ$36:$BD$36)&gt;0)&gt;0))=5,TRUE,""))</f>
        <v/>
      </c>
      <c r="AR32" s="20" t="str" cm="1">
        <f t="array" ref="AR32">IF(COUNTIF($AK$3:$AV31,TRUE)&gt;0,"",IF(SUM(--(($AZ$37:$BD$37="FREE")+(COUNTIF($J$3:$J32,$AZ$37:$BD$37)&gt;0)&gt;0))=5,TRUE,""))</f>
        <v/>
      </c>
      <c r="AS32" s="20" t="str" cm="1">
        <f t="array" ref="AS32">IF(COUNTIF($AK$3:$AV31,TRUE)&gt;0,"",IF(SUM(--(($AZ$38:$BD$38="FREE")+(COUNTIF($J$3:$J32,$AZ$38:$BD$38)&gt;0)&gt;0))=5,TRUE,""))</f>
        <v/>
      </c>
      <c r="AT32" s="20" t="str" cm="1">
        <f t="array" ref="AT32">IF(COUNTIF($AK$3:$AV31,TRUE)&gt;0,"",IF(SUM(--(($AZ$39:$BD$39="FREE")+(COUNTIF($J$3:$J32,$AZ$39:$BD$39)&gt;0)&gt;0))=5,TRUE,""))</f>
        <v/>
      </c>
      <c r="AU32" t="str" cm="1">
        <f t="array" ref="AU32">IF(COUNTIF($AK$3:$AV31,TRUE)&gt;0,"",IF(SUM(--((CHOOSE({1,2,3,4,5},$AZ$35,$BA$36,$BB$37,$BC$38,$BD$39)="FREE")+(COUNTIF($J$3:$J32,CHOOSE({1,2,3,4,5},$AZ$35,$BA$36,$BB$37,$BC$38,$BD$39))&gt;0)&gt;0))=5,TRUE,""))</f>
        <v/>
      </c>
      <c r="AV32" t="str" cm="1">
        <f t="array" ref="AV32">IF(COUNTIF($AK$3:$AV31,TRUE)&gt;0,"",IF(SUM(--((CHOOSE({1,2,3,4,5},$BD$35,$BC$36,$BB$37,$BA$38,$AZ$39)="FREE")+(COUNTIF($J$3:$J32,CHOOSE({1,2,3,4,5},$BD$35,$BC$36,$BB$37,$BA$38,$AZ$39))&gt;0)&gt;0))=5,TRUE,""))</f>
        <v/>
      </c>
      <c r="AZ32" s="5" t="s">
        <v>64</v>
      </c>
      <c r="BC32">
        <v>5000</v>
      </c>
      <c r="BH32" s="13"/>
      <c r="BJ32" t="e">
        <f>_xlfn.IFNA(IF(_xlfn.XLOOKUP($A$1&amp;"-"&amp;A32,#REF!,#REF!)="D","D",""),"")</f>
        <v>#REF!</v>
      </c>
      <c r="BK32" t="str">
        <f>IF(BL32="DP","Duplicate Bonus",IF(BJ32="","",_xlfn.IFNA(_xlfn.XLOOKUP($A$1&amp;"-"&amp;A32,#REF!,#REF!),"")))</f>
        <v>Duplicate Bonus</v>
      </c>
      <c r="BL32" t="str">
        <f t="shared" si="5"/>
        <v>DP</v>
      </c>
      <c r="BM32" t="e">
        <f t="shared" si="6"/>
        <v>#REF!</v>
      </c>
      <c r="BN32" t="e">
        <f>IF(BM32="","","D"&amp;COUNTIF($BM$3:BM32,"D"))</f>
        <v>#REF!</v>
      </c>
    </row>
    <row r="33" spans="1:66" ht="18" customHeight="1" x14ac:dyDescent="0.25">
      <c r="A33">
        <v>31</v>
      </c>
      <c r="B33">
        <f>ScoreHelper!C46</f>
        <v>0</v>
      </c>
      <c r="C33">
        <f t="shared" si="3"/>
        <v>0</v>
      </c>
      <c r="D33">
        <f t="shared" si="4"/>
        <v>31</v>
      </c>
      <c r="E33" t="str">
        <f>IF(C33="","",IF(COUNTIF($C$3:C33,C33)&gt;1,"",C33))</f>
        <v/>
      </c>
      <c r="F33">
        <v>31</v>
      </c>
      <c r="G33" t="str">
        <f t="shared" si="0"/>
        <v/>
      </c>
      <c r="H33" t="str">
        <f>IF(G33="","",COUNTIF($G$3:G33,"?*"))</f>
        <v/>
      </c>
      <c r="I33">
        <v>31</v>
      </c>
      <c r="J33" t="str">
        <f t="shared" si="1"/>
        <v/>
      </c>
      <c r="K33" t="str">
        <f t="shared" si="2"/>
        <v/>
      </c>
      <c r="L33" t="str">
        <f>IF(J33="","",_xlfn.IFNA(_xlfn.XLOOKUP(J33,Bonuses!$A$3:$A$54,Bonuses!$H$3:$H$54),""))</f>
        <v/>
      </c>
      <c r="M33" s="20" t="str" cm="1">
        <f t="array" ref="M33">IF(COUNTIF($M$3:$X32,TRUE)&gt;0,"",IF(SUM(--((AZ$7:AZ$11="FREE")+(COUNTIF($J$3:$J33,AZ$7:AZ$11)&gt;0)&gt;0))=5,TRUE,""))</f>
        <v/>
      </c>
      <c r="N33" s="20" t="str" cm="1">
        <f t="array" ref="N33">IF(COUNTIF($M$3:$X32,TRUE)&gt;0,"",IF(SUM(--((BA$7:BA$11="FREE")+(COUNTIF($J$3:$J33,BA$7:BA$11)&gt;0)&gt;0))=5,TRUE,""))</f>
        <v/>
      </c>
      <c r="O33" s="20" t="str" cm="1">
        <f t="array" ref="O33">IF(COUNTIF($M$3:$X32,TRUE)&gt;0,"",IF(SUM(--((BB$7:BB$11="FREE")+(COUNTIF($J$3:$J33,BB$7:BB$11)&gt;0)&gt;0))=5,TRUE,""))</f>
        <v/>
      </c>
      <c r="P33" s="20" t="str" cm="1">
        <f t="array" ref="P33">IF(COUNTIF($M$3:$X32,TRUE)&gt;0,"",IF(SUM(--((BC$7:BC$11="FREE")+(COUNTIF($J$3:$J33,BC$7:BC$11)&gt;0)&gt;0))=5,TRUE,""))</f>
        <v/>
      </c>
      <c r="Q33" s="20" t="str" cm="1">
        <f t="array" ref="Q33">IF(COUNTIF($M$3:$X32,TRUE)&gt;0,"",IF(SUM(--((BD$7:BD$11="FREE")+(COUNTIF($J$3:$J33,BD$7:BD$11)&gt;0)&gt;0))=5,TRUE,""))</f>
        <v/>
      </c>
      <c r="R33" s="20" t="str" cm="1">
        <f t="array" ref="R33">IF(COUNTIF($M$3:$X32,TRUE)&gt;0,"",IF(SUM(--(($AZ$7:$BD$7="FREE")+(COUNTIF($J$3:$J33,$AZ$7:$BD$7)&gt;0)&gt;0))=5,TRUE,""))</f>
        <v/>
      </c>
      <c r="S33" s="20" t="str" cm="1">
        <f t="array" ref="S33">IF(COUNTIF($M$3:$X32,TRUE)&gt;0,"",IF(SUM(--(($AZ$8:$BD$8="FREE")+(COUNTIF($J$3:$J33,$AZ$8:$BD$8)&gt;0)&gt;0))=5,TRUE,""))</f>
        <v/>
      </c>
      <c r="T33" s="20" t="str" cm="1">
        <f t="array" ref="T33">IF(COUNTIF($M$3:$X32,TRUE)&gt;0,"",IF(SUM(--(($AZ$9:$BD$9="FREE")+(COUNTIF($J$3:$J33,$AZ$9:$BD$9)&gt;0)&gt;0))=5,TRUE,""))</f>
        <v/>
      </c>
      <c r="U33" s="20" t="str" cm="1">
        <f t="array" ref="U33">IF(COUNTIF($M$3:$X32,TRUE)&gt;0,"",IF(SUM(--(($AZ$10:$BD$10="FREE")+(COUNTIF($J$3:$J33,$AZ$10:$BD$10)&gt;0)&gt;0))=5,TRUE,""))</f>
        <v/>
      </c>
      <c r="V33" s="20" t="str" cm="1">
        <f t="array" ref="V33">IF(COUNTIF($M$3:$X32,TRUE)&gt;0,"",IF(SUM(--(($AZ$11:$BD$11="FREE")+(COUNTIF($J$3:$J33,$AZ$11:$BD$11)&gt;0)&gt;0))=5,TRUE,""))</f>
        <v/>
      </c>
      <c r="W33" t="str" cm="1">
        <f t="array" ref="W33">IF(COUNTIF($M$3:$X32,TRUE)&gt;0,"",IF(SUM(--((CHOOSE({1,2,3,4,5},$AZ$7,$BA$8,$BB$9,$BC$10,$BD$11)="FREE")+(COUNTIF($J$3:$J33,CHOOSE({1,2,3,4,5},$AZ$7,$BA$8,$BB$9,$BC$10,$BD$11))&gt;0)&gt;0))=5,TRUE,""))</f>
        <v/>
      </c>
      <c r="X33" t="str" cm="1">
        <f t="array" ref="X33">IF(COUNTIF($M$3:$X32,TRUE)&gt;0,"",IF(SUM(--((CHOOSE({1,2,3,4,5},$BD$7,$BC$8,$BB$9,$BA$10,$AZ$11)="FREE")+(COUNTIF($J$3:$J33,CHOOSE({1,2,3,4,5},$BD$7,$BC$8,$BB$9,$BA$10,$AZ$11))&gt;0)&gt;0))=5,TRUE,""))</f>
        <v/>
      </c>
      <c r="Y33" s="20" t="str" cm="1">
        <f t="array" ref="Y33">IF(COUNTIF($Y$3:$AJ32,TRUE)&gt;0,"",IF(SUM(--((AZ$21:AZ$25="FREE")+(COUNTIF($J$3:$J33,AZ$21:AZ$25)&gt;0)&gt;0))=5,TRUE,""))</f>
        <v/>
      </c>
      <c r="Z33" s="20" t="str" cm="1">
        <f t="array" ref="Z33">IF(COUNTIF($Y$3:$AJ32,TRUE)&gt;0,"",IF(SUM(--((BA$21:BA$25="FREE")+(COUNTIF($J$3:$J33,BA$21:BA$25)&gt;0)&gt;0))=5,TRUE,""))</f>
        <v/>
      </c>
      <c r="AA33" s="20" t="str" cm="1">
        <f t="array" ref="AA33">IF(COUNTIF($Y$3:$AJ32,TRUE)&gt;0,"",IF(SUM(--((BB$21:BB$25="FREE")+(COUNTIF($J$3:$J33,BB$21:BB$25)&gt;0)&gt;0))=5,TRUE,""))</f>
        <v/>
      </c>
      <c r="AB33" s="20" t="str" cm="1">
        <f t="array" ref="AB33">IF(COUNTIF($Y$3:$AJ32,TRUE)&gt;0,"",IF(SUM(--((BC$21:BC$25="FREE")+(COUNTIF($J$3:$J33,BC$21:BC$25)&gt;0)&gt;0))=5,TRUE,""))</f>
        <v/>
      </c>
      <c r="AC33" s="20" t="str" cm="1">
        <f t="array" ref="AC33">IF(COUNTIF($Y$3:$AJ32,TRUE)&gt;0,"",IF(SUM(--((BD$21:BD$25="FREE")+(COUNTIF($J$3:$J33,BD$21:BD$25)&gt;0)&gt;0))=5,TRUE,""))</f>
        <v/>
      </c>
      <c r="AD33" s="20" t="str" cm="1">
        <f t="array" ref="AD33">IF(COUNTIF($Y$3:$AJ32,TRUE)&gt;0,"",IF(SUM(--(($AZ$21:$BD$21="FREE")+(COUNTIF($J$3:$J33,$AZ$21:$BD$21)&gt;0)&gt;0))=5,TRUE,""))</f>
        <v/>
      </c>
      <c r="AE33" s="20" t="str" cm="1">
        <f t="array" ref="AE33">IF(COUNTIF($Y$3:$AJ32,TRUE)&gt;0,"",IF(SUM(--(($AZ$22:$BD$22="FREE")+(COUNTIF($J$3:$J33,$AZ$22:$BD$22)&gt;0)&gt;0))=5,TRUE,""))</f>
        <v/>
      </c>
      <c r="AF33" s="20" t="str" cm="1">
        <f t="array" ref="AF33">IF(COUNTIF($Y$3:$AJ32,TRUE)&gt;0,"",IF(SUM(--(($AZ$23:$BD$23="FREE")+(COUNTIF($J$3:$J33,$AZ$23:$BD$23)&gt;0)&gt;0))=5,TRUE,""))</f>
        <v/>
      </c>
      <c r="AG33" s="20" t="str" cm="1">
        <f t="array" ref="AG33">IF(COUNTIF($Y$3:$AJ32,TRUE)&gt;0,"",IF(SUM(--(($AZ$24:$BD$24="FREE")+(COUNTIF($J$3:$J33,$AZ$24:$BD$24)&gt;0)&gt;0))=5,TRUE,""))</f>
        <v/>
      </c>
      <c r="AH33" s="20" t="str" cm="1">
        <f t="array" ref="AH33">IF(COUNTIF($Y$3:$AJ32,TRUE)&gt;0,"",IF(SUM(--(($AZ$25:$BD$25="FREE")+(COUNTIF($J$3:$J33,$AZ$25:$BD$25)&gt;0)&gt;0))=5,TRUE,""))</f>
        <v/>
      </c>
      <c r="AI33" t="str" cm="1">
        <f t="array" ref="AI33">IF(COUNTIF($Y$3:$AJ32,TRUE)&gt;0,"",IF(SUM(--((CHOOSE({1,2,3,4,5},$AZ$21,$BA$22,$BB$23,$BC$24,$BD$25)="FREE")+(COUNTIF($J$3:$J33,CHOOSE({1,2,3,4,5},$AZ$21,$BA$22,$BB$23,$BC$24,$BD$25))&gt;0)&gt;0))=5,TRUE,""))</f>
        <v/>
      </c>
      <c r="AJ33" t="str" cm="1">
        <f t="array" ref="AJ33">IF(COUNTIF($Y$3:$AJ32,TRUE)&gt;0,"",IF(SUM(--((CHOOSE({1,2,3,4,5},$BD$21,$BC$22,$BB$23,$BA$24,$AZ$25)="FREE")+(COUNTIF($J$3:$J33,CHOOSE({1,2,3,4,5},$BD$21,$BC$22,$BB$23,$BA$24,$AZ$25))&gt;0)&gt;0))=5,TRUE,""))</f>
        <v/>
      </c>
      <c r="AK33" s="20" t="str" cm="1">
        <f t="array" ref="AK33">IF(COUNTIF($AK$3:$AV32,TRUE)&gt;0,"",IF(SUM(--((AZ$35:AZ$39="FREE")+(COUNTIF($J$3:$J33,AZ$35:AZ$39)&gt;0)&gt;0))=5,TRUE,""))</f>
        <v/>
      </c>
      <c r="AL33" s="20" t="str" cm="1">
        <f t="array" ref="AL33">IF(COUNTIF($AK$3:$AV32,TRUE)&gt;0,"",IF(SUM(--((BA$35:BA$39="FREE")+(COUNTIF($J$3:$J33,BA$35:BA$39)&gt;0)&gt;0))=5,TRUE,""))</f>
        <v/>
      </c>
      <c r="AM33" s="20" t="str" cm="1">
        <f t="array" ref="AM33">IF(COUNTIF($AK$3:$AV32,TRUE)&gt;0,"",IF(SUM(--((BB$35:BB$39="FREE")+(COUNTIF($J$3:$J33,BB$35:BB$39)&gt;0)&gt;0))=5,TRUE,""))</f>
        <v/>
      </c>
      <c r="AN33" s="20" t="str" cm="1">
        <f t="array" ref="AN33">IF(COUNTIF($AK$3:$AV32,TRUE)&gt;0,"",IF(SUM(--((BC$35:BC$39="FREE")+(COUNTIF($J$3:$J33,BC$35:BC$39)&gt;0)&gt;0))=5,TRUE,""))</f>
        <v/>
      </c>
      <c r="AO33" s="20" t="str" cm="1">
        <f t="array" ref="AO33">IF(COUNTIF($AK$3:$AV32,TRUE)&gt;0,"",IF(SUM(--((BD$35:BD$39="FREE")+(COUNTIF($J$3:$J33,BD$35:BD$39)&gt;0)&gt;0))=5,TRUE,""))</f>
        <v/>
      </c>
      <c r="AP33" s="20" t="str" cm="1">
        <f t="array" ref="AP33">IF(COUNTIF($AK$3:$AV32,TRUE)&gt;0,"",IF(SUM(--(($AZ$35:$BD$35="FREE")+(COUNTIF($J$3:$J33,$AZ$35:$BD$35)&gt;0)&gt;0))=5,TRUE,""))</f>
        <v/>
      </c>
      <c r="AQ33" s="20" t="str" cm="1">
        <f t="array" ref="AQ33">IF(COUNTIF($AK$3:$AV32,TRUE)&gt;0,"",IF(SUM(--(($AZ$36:$BD$36="FREE")+(COUNTIF($J$3:$J33,$AZ$36:$BD$36)&gt;0)&gt;0))=5,TRUE,""))</f>
        <v/>
      </c>
      <c r="AR33" s="20" t="str" cm="1">
        <f t="array" ref="AR33">IF(COUNTIF($AK$3:$AV32,TRUE)&gt;0,"",IF(SUM(--(($AZ$37:$BD$37="FREE")+(COUNTIF($J$3:$J33,$AZ$37:$BD$37)&gt;0)&gt;0))=5,TRUE,""))</f>
        <v/>
      </c>
      <c r="AS33" s="20" t="str" cm="1">
        <f t="array" ref="AS33">IF(COUNTIF($AK$3:$AV32,TRUE)&gt;0,"",IF(SUM(--(($AZ$38:$BD$38="FREE")+(COUNTIF($J$3:$J33,$AZ$38:$BD$38)&gt;0)&gt;0))=5,TRUE,""))</f>
        <v/>
      </c>
      <c r="AT33" s="20" t="str" cm="1">
        <f t="array" ref="AT33">IF(COUNTIF($AK$3:$AV32,TRUE)&gt;0,"",IF(SUM(--(($AZ$39:$BD$39="FREE")+(COUNTIF($J$3:$J33,$AZ$39:$BD$39)&gt;0)&gt;0))=5,TRUE,""))</f>
        <v/>
      </c>
      <c r="AU33" t="str" cm="1">
        <f t="array" ref="AU33">IF(COUNTIF($AK$3:$AV32,TRUE)&gt;0,"",IF(SUM(--((CHOOSE({1,2,3,4,5},$AZ$35,$BA$36,$BB$37,$BC$38,$BD$39)="FREE")+(COUNTIF($J$3:$J33,CHOOSE({1,2,3,4,5},$AZ$35,$BA$36,$BB$37,$BC$38,$BD$39))&gt;0)&gt;0))=5,TRUE,""))</f>
        <v/>
      </c>
      <c r="AV33" t="str" cm="1">
        <f t="array" ref="AV33">IF(COUNTIF($AK$3:$AV32,TRUE)&gt;0,"",IF(SUM(--((CHOOSE({1,2,3,4,5},$BD$35,$BC$36,$BB$37,$BA$38,$AZ$39)="FREE")+(COUNTIF($J$3:$J33,CHOOSE({1,2,3,4,5},$BD$35,$BC$36,$BB$37,$BA$38,$AZ$39))&gt;0)&gt;0))=5,TRUE,""))</f>
        <v/>
      </c>
      <c r="BH33" s="13"/>
      <c r="BJ33" t="e">
        <f>_xlfn.IFNA(IF(_xlfn.XLOOKUP($A$1&amp;"-"&amp;A33,#REF!,#REF!)="D","D",""),"")</f>
        <v>#REF!</v>
      </c>
      <c r="BK33" t="str">
        <f>IF(BL33="DP","Duplicate Bonus",IF(BJ33="","",_xlfn.IFNA(_xlfn.XLOOKUP($A$1&amp;"-"&amp;A33,#REF!,#REF!),"")))</f>
        <v>Duplicate Bonus</v>
      </c>
      <c r="BL33" t="str">
        <f t="shared" si="5"/>
        <v>DP</v>
      </c>
      <c r="BM33" t="e">
        <f t="shared" si="6"/>
        <v>#REF!</v>
      </c>
      <c r="BN33" t="e">
        <f>IF(BM33="","","D"&amp;COUNTIF($BM$3:BM33,"D"))</f>
        <v>#REF!</v>
      </c>
    </row>
    <row r="34" spans="1:66" ht="18" customHeight="1" x14ac:dyDescent="0.25">
      <c r="A34">
        <v>32</v>
      </c>
      <c r="B34">
        <f>ScoreHelper!C47</f>
        <v>0</v>
      </c>
      <c r="C34">
        <f t="shared" si="3"/>
        <v>0</v>
      </c>
      <c r="D34">
        <f t="shared" si="4"/>
        <v>32</v>
      </c>
      <c r="E34" t="str">
        <f>IF(C34="","",IF(COUNTIF($C$3:C34,C34)&gt;1,"",C34))</f>
        <v/>
      </c>
      <c r="F34">
        <v>32</v>
      </c>
      <c r="G34" t="str">
        <f t="shared" si="0"/>
        <v/>
      </c>
      <c r="H34" t="str">
        <f>IF(G34="","",COUNTIF($G$3:G34,"?*"))</f>
        <v/>
      </c>
      <c r="I34">
        <v>32</v>
      </c>
      <c r="J34" t="str">
        <f t="shared" si="1"/>
        <v/>
      </c>
      <c r="K34" t="str">
        <f t="shared" si="2"/>
        <v/>
      </c>
      <c r="L34" t="str">
        <f>IF(J34="","",_xlfn.IFNA(_xlfn.XLOOKUP(J34,Bonuses!$A$3:$A$54,Bonuses!$H$3:$H$54),""))</f>
        <v/>
      </c>
      <c r="M34" s="20" t="str" cm="1">
        <f t="array" ref="M34">IF(COUNTIF($M$3:$X33,TRUE)&gt;0,"",IF(SUM(--((AZ$7:AZ$11="FREE")+(COUNTIF($J$3:$J34,AZ$7:AZ$11)&gt;0)&gt;0))=5,TRUE,""))</f>
        <v/>
      </c>
      <c r="N34" s="20" t="str" cm="1">
        <f t="array" ref="N34">IF(COUNTIF($M$3:$X33,TRUE)&gt;0,"",IF(SUM(--((BA$7:BA$11="FREE")+(COUNTIF($J$3:$J34,BA$7:BA$11)&gt;0)&gt;0))=5,TRUE,""))</f>
        <v/>
      </c>
      <c r="O34" s="20" t="str" cm="1">
        <f t="array" ref="O34">IF(COUNTIF($M$3:$X33,TRUE)&gt;0,"",IF(SUM(--((BB$7:BB$11="FREE")+(COUNTIF($J$3:$J34,BB$7:BB$11)&gt;0)&gt;0))=5,TRUE,""))</f>
        <v/>
      </c>
      <c r="P34" s="20" t="str" cm="1">
        <f t="array" ref="P34">IF(COUNTIF($M$3:$X33,TRUE)&gt;0,"",IF(SUM(--((BC$7:BC$11="FREE")+(COUNTIF($J$3:$J34,BC$7:BC$11)&gt;0)&gt;0))=5,TRUE,""))</f>
        <v/>
      </c>
      <c r="Q34" s="20" t="str" cm="1">
        <f t="array" ref="Q34">IF(COUNTIF($M$3:$X33,TRUE)&gt;0,"",IF(SUM(--((BD$7:BD$11="FREE")+(COUNTIF($J$3:$J34,BD$7:BD$11)&gt;0)&gt;0))=5,TRUE,""))</f>
        <v/>
      </c>
      <c r="R34" s="20" t="str" cm="1">
        <f t="array" ref="R34">IF(COUNTIF($M$3:$X33,TRUE)&gt;0,"",IF(SUM(--(($AZ$7:$BD$7="FREE")+(COUNTIF($J$3:$J34,$AZ$7:$BD$7)&gt;0)&gt;0))=5,TRUE,""))</f>
        <v/>
      </c>
      <c r="S34" s="20" t="str" cm="1">
        <f t="array" ref="S34">IF(COUNTIF($M$3:$X33,TRUE)&gt;0,"",IF(SUM(--(($AZ$8:$BD$8="FREE")+(COUNTIF($J$3:$J34,$AZ$8:$BD$8)&gt;0)&gt;0))=5,TRUE,""))</f>
        <v/>
      </c>
      <c r="T34" s="20" t="str" cm="1">
        <f t="array" ref="T34">IF(COUNTIF($M$3:$X33,TRUE)&gt;0,"",IF(SUM(--(($AZ$9:$BD$9="FREE")+(COUNTIF($J$3:$J34,$AZ$9:$BD$9)&gt;0)&gt;0))=5,TRUE,""))</f>
        <v/>
      </c>
      <c r="U34" s="20" t="str" cm="1">
        <f t="array" ref="U34">IF(COUNTIF($M$3:$X33,TRUE)&gt;0,"",IF(SUM(--(($AZ$10:$BD$10="FREE")+(COUNTIF($J$3:$J34,$AZ$10:$BD$10)&gt;0)&gt;0))=5,TRUE,""))</f>
        <v/>
      </c>
      <c r="V34" s="20" t="str" cm="1">
        <f t="array" ref="V34">IF(COUNTIF($M$3:$X33,TRUE)&gt;0,"",IF(SUM(--(($AZ$11:$BD$11="FREE")+(COUNTIF($J$3:$J34,$AZ$11:$BD$11)&gt;0)&gt;0))=5,TRUE,""))</f>
        <v/>
      </c>
      <c r="W34" t="str" cm="1">
        <f t="array" ref="W34">IF(COUNTIF($M$3:$X33,TRUE)&gt;0,"",IF(SUM(--((CHOOSE({1,2,3,4,5},$AZ$7,$BA$8,$BB$9,$BC$10,$BD$11)="FREE")+(COUNTIF($J$3:$J34,CHOOSE({1,2,3,4,5},$AZ$7,$BA$8,$BB$9,$BC$10,$BD$11))&gt;0)&gt;0))=5,TRUE,""))</f>
        <v/>
      </c>
      <c r="X34" t="str" cm="1">
        <f t="array" ref="X34">IF(COUNTIF($M$3:$X33,TRUE)&gt;0,"",IF(SUM(--((CHOOSE({1,2,3,4,5},$BD$7,$BC$8,$BB$9,$BA$10,$AZ$11)="FREE")+(COUNTIF($J$3:$J34,CHOOSE({1,2,3,4,5},$BD$7,$BC$8,$BB$9,$BA$10,$AZ$11))&gt;0)&gt;0))=5,TRUE,""))</f>
        <v/>
      </c>
      <c r="Y34" s="20" t="str" cm="1">
        <f t="array" ref="Y34">IF(COUNTIF($Y$3:$AJ33,TRUE)&gt;0,"",IF(SUM(--((AZ$21:AZ$25="FREE")+(COUNTIF($J$3:$J34,AZ$21:AZ$25)&gt;0)&gt;0))=5,TRUE,""))</f>
        <v/>
      </c>
      <c r="Z34" s="20" t="str" cm="1">
        <f t="array" ref="Z34">IF(COUNTIF($Y$3:$AJ33,TRUE)&gt;0,"",IF(SUM(--((BA$21:BA$25="FREE")+(COUNTIF($J$3:$J34,BA$21:BA$25)&gt;0)&gt;0))=5,TRUE,""))</f>
        <v/>
      </c>
      <c r="AA34" s="20" t="str" cm="1">
        <f t="array" ref="AA34">IF(COUNTIF($Y$3:$AJ33,TRUE)&gt;0,"",IF(SUM(--((BB$21:BB$25="FREE")+(COUNTIF($J$3:$J34,BB$21:BB$25)&gt;0)&gt;0))=5,TRUE,""))</f>
        <v/>
      </c>
      <c r="AB34" s="20" t="str" cm="1">
        <f t="array" ref="AB34">IF(COUNTIF($Y$3:$AJ33,TRUE)&gt;0,"",IF(SUM(--((BC$21:BC$25="FREE")+(COUNTIF($J$3:$J34,BC$21:BC$25)&gt;0)&gt;0))=5,TRUE,""))</f>
        <v/>
      </c>
      <c r="AC34" s="20" t="str" cm="1">
        <f t="array" ref="AC34">IF(COUNTIF($Y$3:$AJ33,TRUE)&gt;0,"",IF(SUM(--((BD$21:BD$25="FREE")+(COUNTIF($J$3:$J34,BD$21:BD$25)&gt;0)&gt;0))=5,TRUE,""))</f>
        <v/>
      </c>
      <c r="AD34" s="20" t="str" cm="1">
        <f t="array" ref="AD34">IF(COUNTIF($Y$3:$AJ33,TRUE)&gt;0,"",IF(SUM(--(($AZ$21:$BD$21="FREE")+(COUNTIF($J$3:$J34,$AZ$21:$BD$21)&gt;0)&gt;0))=5,TRUE,""))</f>
        <v/>
      </c>
      <c r="AE34" s="20" t="str" cm="1">
        <f t="array" ref="AE34">IF(COUNTIF($Y$3:$AJ33,TRUE)&gt;0,"",IF(SUM(--(($AZ$22:$BD$22="FREE")+(COUNTIF($J$3:$J34,$AZ$22:$BD$22)&gt;0)&gt;0))=5,TRUE,""))</f>
        <v/>
      </c>
      <c r="AF34" s="20" t="str" cm="1">
        <f t="array" ref="AF34">IF(COUNTIF($Y$3:$AJ33,TRUE)&gt;0,"",IF(SUM(--(($AZ$23:$BD$23="FREE")+(COUNTIF($J$3:$J34,$AZ$23:$BD$23)&gt;0)&gt;0))=5,TRUE,""))</f>
        <v/>
      </c>
      <c r="AG34" s="20" t="str" cm="1">
        <f t="array" ref="AG34">IF(COUNTIF($Y$3:$AJ33,TRUE)&gt;0,"",IF(SUM(--(($AZ$24:$BD$24="FREE")+(COUNTIF($J$3:$J34,$AZ$24:$BD$24)&gt;0)&gt;0))=5,TRUE,""))</f>
        <v/>
      </c>
      <c r="AH34" s="20" t="str" cm="1">
        <f t="array" ref="AH34">IF(COUNTIF($Y$3:$AJ33,TRUE)&gt;0,"",IF(SUM(--(($AZ$25:$BD$25="FREE")+(COUNTIF($J$3:$J34,$AZ$25:$BD$25)&gt;0)&gt;0))=5,TRUE,""))</f>
        <v/>
      </c>
      <c r="AI34" t="str" cm="1">
        <f t="array" ref="AI34">IF(COUNTIF($Y$3:$AJ33,TRUE)&gt;0,"",IF(SUM(--((CHOOSE({1,2,3,4,5},$AZ$21,$BA$22,$BB$23,$BC$24,$BD$25)="FREE")+(COUNTIF($J$3:$J34,CHOOSE({1,2,3,4,5},$AZ$21,$BA$22,$BB$23,$BC$24,$BD$25))&gt;0)&gt;0))=5,TRUE,""))</f>
        <v/>
      </c>
      <c r="AJ34" t="str" cm="1">
        <f t="array" ref="AJ34">IF(COUNTIF($Y$3:$AJ33,TRUE)&gt;0,"",IF(SUM(--((CHOOSE({1,2,3,4,5},$BD$21,$BC$22,$BB$23,$BA$24,$AZ$25)="FREE")+(COUNTIF($J$3:$J34,CHOOSE({1,2,3,4,5},$BD$21,$BC$22,$BB$23,$BA$24,$AZ$25))&gt;0)&gt;0))=5,TRUE,""))</f>
        <v/>
      </c>
      <c r="AK34" s="20" t="str" cm="1">
        <f t="array" ref="AK34">IF(COUNTIF($AK$3:$AV33,TRUE)&gt;0,"",IF(SUM(--((AZ$35:AZ$39="FREE")+(COUNTIF($J$3:$J34,AZ$35:AZ$39)&gt;0)&gt;0))=5,TRUE,""))</f>
        <v/>
      </c>
      <c r="AL34" s="20" t="str" cm="1">
        <f t="array" ref="AL34">IF(COUNTIF($AK$3:$AV33,TRUE)&gt;0,"",IF(SUM(--((BA$35:BA$39="FREE")+(COUNTIF($J$3:$J34,BA$35:BA$39)&gt;0)&gt;0))=5,TRUE,""))</f>
        <v/>
      </c>
      <c r="AM34" s="20" t="str" cm="1">
        <f t="array" ref="AM34">IF(COUNTIF($AK$3:$AV33,TRUE)&gt;0,"",IF(SUM(--((BB$35:BB$39="FREE")+(COUNTIF($J$3:$J34,BB$35:BB$39)&gt;0)&gt;0))=5,TRUE,""))</f>
        <v/>
      </c>
      <c r="AN34" s="20" t="str" cm="1">
        <f t="array" ref="AN34">IF(COUNTIF($AK$3:$AV33,TRUE)&gt;0,"",IF(SUM(--((BC$35:BC$39="FREE")+(COUNTIF($J$3:$J34,BC$35:BC$39)&gt;0)&gt;0))=5,TRUE,""))</f>
        <v/>
      </c>
      <c r="AO34" s="20" t="str" cm="1">
        <f t="array" ref="AO34">IF(COUNTIF($AK$3:$AV33,TRUE)&gt;0,"",IF(SUM(--((BD$35:BD$39="FREE")+(COUNTIF($J$3:$J34,BD$35:BD$39)&gt;0)&gt;0))=5,TRUE,""))</f>
        <v/>
      </c>
      <c r="AP34" s="20" t="str" cm="1">
        <f t="array" ref="AP34">IF(COUNTIF($AK$3:$AV33,TRUE)&gt;0,"",IF(SUM(--(($AZ$35:$BD$35="FREE")+(COUNTIF($J$3:$J34,$AZ$35:$BD$35)&gt;0)&gt;0))=5,TRUE,""))</f>
        <v/>
      </c>
      <c r="AQ34" s="20" t="str" cm="1">
        <f t="array" ref="AQ34">IF(COUNTIF($AK$3:$AV33,TRUE)&gt;0,"",IF(SUM(--(($AZ$36:$BD$36="FREE")+(COUNTIF($J$3:$J34,$AZ$36:$BD$36)&gt;0)&gt;0))=5,TRUE,""))</f>
        <v/>
      </c>
      <c r="AR34" s="20" t="str" cm="1">
        <f t="array" ref="AR34">IF(COUNTIF($AK$3:$AV33,TRUE)&gt;0,"",IF(SUM(--(($AZ$37:$BD$37="FREE")+(COUNTIF($J$3:$J34,$AZ$37:$BD$37)&gt;0)&gt;0))=5,TRUE,""))</f>
        <v/>
      </c>
      <c r="AS34" s="20" t="str" cm="1">
        <f t="array" ref="AS34">IF(COUNTIF($AK$3:$AV33,TRUE)&gt;0,"",IF(SUM(--(($AZ$38:$BD$38="FREE")+(COUNTIF($J$3:$J34,$AZ$38:$BD$38)&gt;0)&gt;0))=5,TRUE,""))</f>
        <v/>
      </c>
      <c r="AT34" s="20" t="str" cm="1">
        <f t="array" ref="AT34">IF(COUNTIF($AK$3:$AV33,TRUE)&gt;0,"",IF(SUM(--(($AZ$39:$BD$39="FREE")+(COUNTIF($J$3:$J34,$AZ$39:$BD$39)&gt;0)&gt;0))=5,TRUE,""))</f>
        <v/>
      </c>
      <c r="AU34" t="str" cm="1">
        <f t="array" ref="AU34">IF(COUNTIF($AK$3:$AV33,TRUE)&gt;0,"",IF(SUM(--((CHOOSE({1,2,3,4,5},$AZ$35,$BA$36,$BB$37,$BC$38,$BD$39)="FREE")+(COUNTIF($J$3:$J34,CHOOSE({1,2,3,4,5},$AZ$35,$BA$36,$BB$37,$BC$38,$BD$39))&gt;0)&gt;0))=5,TRUE,""))</f>
        <v/>
      </c>
      <c r="AV34" t="str" cm="1">
        <f t="array" ref="AV34">IF(COUNTIF($AK$3:$AV33,TRUE)&gt;0,"",IF(SUM(--((CHOOSE({1,2,3,4,5},$BD$35,$BC$36,$BB$37,$BA$38,$AZ$39)="FREE")+(COUNTIF($J$3:$J34,CHOOSE({1,2,3,4,5},$BD$35,$BC$36,$BB$37,$BA$38,$AZ$39))&gt;0)&gt;0))=5,TRUE,""))</f>
        <v/>
      </c>
      <c r="AZ34" s="6" t="s">
        <v>53</v>
      </c>
      <c r="BA34" s="6" t="s">
        <v>54</v>
      </c>
      <c r="BB34" s="6" t="s">
        <v>55</v>
      </c>
      <c r="BC34" s="6" t="s">
        <v>56</v>
      </c>
      <c r="BD34" s="6" t="s">
        <v>57</v>
      </c>
      <c r="BG34" s="11" t="s">
        <v>63</v>
      </c>
      <c r="BH34" s="13"/>
      <c r="BI34" s="15">
        <f>SUM(BI35:BI46)</f>
        <v>0</v>
      </c>
      <c r="BJ34" t="e">
        <f>_xlfn.IFNA(IF(_xlfn.XLOOKUP($A$1&amp;"-"&amp;A34,#REF!,#REF!)="D","D",""),"")</f>
        <v>#REF!</v>
      </c>
      <c r="BK34" t="str">
        <f>IF(BL34="DP","Duplicate Bonus",IF(BJ34="","",_xlfn.IFNA(_xlfn.XLOOKUP($A$1&amp;"-"&amp;A34,#REF!,#REF!),"")))</f>
        <v>Duplicate Bonus</v>
      </c>
      <c r="BL34" t="str">
        <f t="shared" si="5"/>
        <v>DP</v>
      </c>
      <c r="BM34" t="e">
        <f t="shared" si="6"/>
        <v>#REF!</v>
      </c>
      <c r="BN34" t="e">
        <f>IF(BM34="","","D"&amp;COUNTIF($BM$3:BM34,"D"))</f>
        <v>#REF!</v>
      </c>
    </row>
    <row r="35" spans="1:66" ht="18" customHeight="1" x14ac:dyDescent="0.25">
      <c r="A35">
        <v>33</v>
      </c>
      <c r="B35">
        <f>ScoreHelper!C48</f>
        <v>0</v>
      </c>
      <c r="C35">
        <f t="shared" si="3"/>
        <v>0</v>
      </c>
      <c r="D35">
        <f t="shared" si="4"/>
        <v>33</v>
      </c>
      <c r="E35" t="str">
        <f>IF(C35="","",IF(COUNTIF($C$3:C35,C35)&gt;1,"",C35))</f>
        <v/>
      </c>
      <c r="F35">
        <v>33</v>
      </c>
      <c r="G35" t="str">
        <f t="shared" ref="G35:G52" si="9">_xlfn.IFNA(_xlfn.XLOOKUP(F35,$D$3:$D$50,$E$3:$E$50),"")</f>
        <v/>
      </c>
      <c r="H35" t="str">
        <f>IF(G35="","",COUNTIF($G$3:G35,"?*"))</f>
        <v/>
      </c>
      <c r="I35">
        <v>33</v>
      </c>
      <c r="J35" t="str">
        <f t="shared" ref="J35:J52" si="10">_xlfn.IFNA(_xlfn.XLOOKUP(I35,$H$3:$H$54,$G$3:$G$54),"")</f>
        <v/>
      </c>
      <c r="K35" t="str">
        <f t="shared" ref="K35:K52" si="11">IF(J35="","",_xlfn.IFNA(_xlfn.XLOOKUP(J35,$E$3:$E$54,$D$3:$D$54),""))</f>
        <v/>
      </c>
      <c r="L35" t="str">
        <f>IF(J35="","",_xlfn.IFNA(_xlfn.XLOOKUP(J35,Bonuses!$A$3:$A$54,Bonuses!$H$3:$H$54),""))</f>
        <v/>
      </c>
      <c r="M35" s="20" t="str" cm="1">
        <f t="array" ref="M35">IF(COUNTIF($M$3:$X34,TRUE)&gt;0,"",IF(SUM(--((AZ$7:AZ$11="FREE")+(COUNTIF($J$3:$J35,AZ$7:AZ$11)&gt;0)&gt;0))=5,TRUE,""))</f>
        <v/>
      </c>
      <c r="N35" s="20" t="str" cm="1">
        <f t="array" ref="N35">IF(COUNTIF($M$3:$X34,TRUE)&gt;0,"",IF(SUM(--((BA$7:BA$11="FREE")+(COUNTIF($J$3:$J35,BA$7:BA$11)&gt;0)&gt;0))=5,TRUE,""))</f>
        <v/>
      </c>
      <c r="O35" s="20" t="str" cm="1">
        <f t="array" ref="O35">IF(COUNTIF($M$3:$X34,TRUE)&gt;0,"",IF(SUM(--((BB$7:BB$11="FREE")+(COUNTIF($J$3:$J35,BB$7:BB$11)&gt;0)&gt;0))=5,TRUE,""))</f>
        <v/>
      </c>
      <c r="P35" s="20" t="str" cm="1">
        <f t="array" ref="P35">IF(COUNTIF($M$3:$X34,TRUE)&gt;0,"",IF(SUM(--((BC$7:BC$11="FREE")+(COUNTIF($J$3:$J35,BC$7:BC$11)&gt;0)&gt;0))=5,TRUE,""))</f>
        <v/>
      </c>
      <c r="Q35" s="20" t="str" cm="1">
        <f t="array" ref="Q35">IF(COUNTIF($M$3:$X34,TRUE)&gt;0,"",IF(SUM(--((BD$7:BD$11="FREE")+(COUNTIF($J$3:$J35,BD$7:BD$11)&gt;0)&gt;0))=5,TRUE,""))</f>
        <v/>
      </c>
      <c r="R35" s="20" t="str" cm="1">
        <f t="array" ref="R35">IF(COUNTIF($M$3:$X34,TRUE)&gt;0,"",IF(SUM(--(($AZ$7:$BD$7="FREE")+(COUNTIF($J$3:$J35,$AZ$7:$BD$7)&gt;0)&gt;0))=5,TRUE,""))</f>
        <v/>
      </c>
      <c r="S35" s="20" t="str" cm="1">
        <f t="array" ref="S35">IF(COUNTIF($M$3:$X34,TRUE)&gt;0,"",IF(SUM(--(($AZ$8:$BD$8="FREE")+(COUNTIF($J$3:$J35,$AZ$8:$BD$8)&gt;0)&gt;0))=5,TRUE,""))</f>
        <v/>
      </c>
      <c r="T35" s="20" t="str" cm="1">
        <f t="array" ref="T35">IF(COUNTIF($M$3:$X34,TRUE)&gt;0,"",IF(SUM(--(($AZ$9:$BD$9="FREE")+(COUNTIF($J$3:$J35,$AZ$9:$BD$9)&gt;0)&gt;0))=5,TRUE,""))</f>
        <v/>
      </c>
      <c r="U35" s="20" t="str" cm="1">
        <f t="array" ref="U35">IF(COUNTIF($M$3:$X34,TRUE)&gt;0,"",IF(SUM(--(($AZ$10:$BD$10="FREE")+(COUNTIF($J$3:$J35,$AZ$10:$BD$10)&gt;0)&gt;0))=5,TRUE,""))</f>
        <v/>
      </c>
      <c r="V35" s="20" t="str" cm="1">
        <f t="array" ref="V35">IF(COUNTIF($M$3:$X34,TRUE)&gt;0,"",IF(SUM(--(($AZ$11:$BD$11="FREE")+(COUNTIF($J$3:$J35,$AZ$11:$BD$11)&gt;0)&gt;0))=5,TRUE,""))</f>
        <v/>
      </c>
      <c r="W35" t="str" cm="1">
        <f t="array" ref="W35">IF(COUNTIF($M$3:$X34,TRUE)&gt;0,"",IF(SUM(--((CHOOSE({1,2,3,4,5},$AZ$7,$BA$8,$BB$9,$BC$10,$BD$11)="FREE")+(COUNTIF($J$3:$J35,CHOOSE({1,2,3,4,5},$AZ$7,$BA$8,$BB$9,$BC$10,$BD$11))&gt;0)&gt;0))=5,TRUE,""))</f>
        <v/>
      </c>
      <c r="X35" t="str" cm="1">
        <f t="array" ref="X35">IF(COUNTIF($M$3:$X34,TRUE)&gt;0,"",IF(SUM(--((CHOOSE({1,2,3,4,5},$BD$7,$BC$8,$BB$9,$BA$10,$AZ$11)="FREE")+(COUNTIF($J$3:$J35,CHOOSE({1,2,3,4,5},$BD$7,$BC$8,$BB$9,$BA$10,$AZ$11))&gt;0)&gt;0))=5,TRUE,""))</f>
        <v/>
      </c>
      <c r="Y35" s="20" t="str" cm="1">
        <f t="array" ref="Y35">IF(COUNTIF($Y$3:$AJ34,TRUE)&gt;0,"",IF(SUM(--((AZ$21:AZ$25="FREE")+(COUNTIF($J$3:$J35,AZ$21:AZ$25)&gt;0)&gt;0))=5,TRUE,""))</f>
        <v/>
      </c>
      <c r="Z35" s="20" t="str" cm="1">
        <f t="array" ref="Z35">IF(COUNTIF($Y$3:$AJ34,TRUE)&gt;0,"",IF(SUM(--((BA$21:BA$25="FREE")+(COUNTIF($J$3:$J35,BA$21:BA$25)&gt;0)&gt;0))=5,TRUE,""))</f>
        <v/>
      </c>
      <c r="AA35" s="20" t="str" cm="1">
        <f t="array" ref="AA35">IF(COUNTIF($Y$3:$AJ34,TRUE)&gt;0,"",IF(SUM(--((BB$21:BB$25="FREE")+(COUNTIF($J$3:$J35,BB$21:BB$25)&gt;0)&gt;0))=5,TRUE,""))</f>
        <v/>
      </c>
      <c r="AB35" s="20" t="str" cm="1">
        <f t="array" ref="AB35">IF(COUNTIF($Y$3:$AJ34,TRUE)&gt;0,"",IF(SUM(--((BC$21:BC$25="FREE")+(COUNTIF($J$3:$J35,BC$21:BC$25)&gt;0)&gt;0))=5,TRUE,""))</f>
        <v/>
      </c>
      <c r="AC35" s="20" t="str" cm="1">
        <f t="array" ref="AC35">IF(COUNTIF($Y$3:$AJ34,TRUE)&gt;0,"",IF(SUM(--((BD$21:BD$25="FREE")+(COUNTIF($J$3:$J35,BD$21:BD$25)&gt;0)&gt;0))=5,TRUE,""))</f>
        <v/>
      </c>
      <c r="AD35" s="20" t="str" cm="1">
        <f t="array" ref="AD35">IF(COUNTIF($Y$3:$AJ34,TRUE)&gt;0,"",IF(SUM(--(($AZ$21:$BD$21="FREE")+(COUNTIF($J$3:$J35,$AZ$21:$BD$21)&gt;0)&gt;0))=5,TRUE,""))</f>
        <v/>
      </c>
      <c r="AE35" s="20" t="str" cm="1">
        <f t="array" ref="AE35">IF(COUNTIF($Y$3:$AJ34,TRUE)&gt;0,"",IF(SUM(--(($AZ$22:$BD$22="FREE")+(COUNTIF($J$3:$J35,$AZ$22:$BD$22)&gt;0)&gt;0))=5,TRUE,""))</f>
        <v/>
      </c>
      <c r="AF35" s="20" t="str" cm="1">
        <f t="array" ref="AF35">IF(COUNTIF($Y$3:$AJ34,TRUE)&gt;0,"",IF(SUM(--(($AZ$23:$BD$23="FREE")+(COUNTIF($J$3:$J35,$AZ$23:$BD$23)&gt;0)&gt;0))=5,TRUE,""))</f>
        <v/>
      </c>
      <c r="AG35" s="20" t="str" cm="1">
        <f t="array" ref="AG35">IF(COUNTIF($Y$3:$AJ34,TRUE)&gt;0,"",IF(SUM(--(($AZ$24:$BD$24="FREE")+(COUNTIF($J$3:$J35,$AZ$24:$BD$24)&gt;0)&gt;0))=5,TRUE,""))</f>
        <v/>
      </c>
      <c r="AH35" s="20" t="str" cm="1">
        <f t="array" ref="AH35">IF(COUNTIF($Y$3:$AJ34,TRUE)&gt;0,"",IF(SUM(--(($AZ$25:$BD$25="FREE")+(COUNTIF($J$3:$J35,$AZ$25:$BD$25)&gt;0)&gt;0))=5,TRUE,""))</f>
        <v/>
      </c>
      <c r="AI35" t="str" cm="1">
        <f t="array" ref="AI35">IF(COUNTIF($Y$3:$AJ34,TRUE)&gt;0,"",IF(SUM(--((CHOOSE({1,2,3,4,5},$AZ$21,$BA$22,$BB$23,$BC$24,$BD$25)="FREE")+(COUNTIF($J$3:$J35,CHOOSE({1,2,3,4,5},$AZ$21,$BA$22,$BB$23,$BC$24,$BD$25))&gt;0)&gt;0))=5,TRUE,""))</f>
        <v/>
      </c>
      <c r="AJ35" t="str" cm="1">
        <f t="array" ref="AJ35">IF(COUNTIF($Y$3:$AJ34,TRUE)&gt;0,"",IF(SUM(--((CHOOSE({1,2,3,4,5},$BD$21,$BC$22,$BB$23,$BA$24,$AZ$25)="FREE")+(COUNTIF($J$3:$J35,CHOOSE({1,2,3,4,5},$BD$21,$BC$22,$BB$23,$BA$24,$AZ$25))&gt;0)&gt;0))=5,TRUE,""))</f>
        <v/>
      </c>
      <c r="AK35" s="20" t="str" cm="1">
        <f t="array" ref="AK35">IF(COUNTIF($AK$3:$AV34,TRUE)&gt;0,"",IF(SUM(--((AZ$35:AZ$39="FREE")+(COUNTIF($J$3:$J35,AZ$35:AZ$39)&gt;0)&gt;0))=5,TRUE,""))</f>
        <v/>
      </c>
      <c r="AL35" s="20" t="str" cm="1">
        <f t="array" ref="AL35">IF(COUNTIF($AK$3:$AV34,TRUE)&gt;0,"",IF(SUM(--((BA$35:BA$39="FREE")+(COUNTIF($J$3:$J35,BA$35:BA$39)&gt;0)&gt;0))=5,TRUE,""))</f>
        <v/>
      </c>
      <c r="AM35" s="20" t="str" cm="1">
        <f t="array" ref="AM35">IF(COUNTIF($AK$3:$AV34,TRUE)&gt;0,"",IF(SUM(--((BB$35:BB$39="FREE")+(COUNTIF($J$3:$J35,BB$35:BB$39)&gt;0)&gt;0))=5,TRUE,""))</f>
        <v/>
      </c>
      <c r="AN35" s="20" t="str" cm="1">
        <f t="array" ref="AN35">IF(COUNTIF($AK$3:$AV34,TRUE)&gt;0,"",IF(SUM(--((BC$35:BC$39="FREE")+(COUNTIF($J$3:$J35,BC$35:BC$39)&gt;0)&gt;0))=5,TRUE,""))</f>
        <v/>
      </c>
      <c r="AO35" s="20" t="str" cm="1">
        <f t="array" ref="AO35">IF(COUNTIF($AK$3:$AV34,TRUE)&gt;0,"",IF(SUM(--((BD$35:BD$39="FREE")+(COUNTIF($J$3:$J35,BD$35:BD$39)&gt;0)&gt;0))=5,TRUE,""))</f>
        <v/>
      </c>
      <c r="AP35" s="20" t="str" cm="1">
        <f t="array" ref="AP35">IF(COUNTIF($AK$3:$AV34,TRUE)&gt;0,"",IF(SUM(--(($AZ$35:$BD$35="FREE")+(COUNTIF($J$3:$J35,$AZ$35:$BD$35)&gt;0)&gt;0))=5,TRUE,""))</f>
        <v/>
      </c>
      <c r="AQ35" s="20" t="str" cm="1">
        <f t="array" ref="AQ35">IF(COUNTIF($AK$3:$AV34,TRUE)&gt;0,"",IF(SUM(--(($AZ$36:$BD$36="FREE")+(COUNTIF($J$3:$J35,$AZ$36:$BD$36)&gt;0)&gt;0))=5,TRUE,""))</f>
        <v/>
      </c>
      <c r="AR35" s="20" t="str" cm="1">
        <f t="array" ref="AR35">IF(COUNTIF($AK$3:$AV34,TRUE)&gt;0,"",IF(SUM(--(($AZ$37:$BD$37="FREE")+(COUNTIF($J$3:$J35,$AZ$37:$BD$37)&gt;0)&gt;0))=5,TRUE,""))</f>
        <v/>
      </c>
      <c r="AS35" s="20" t="str" cm="1">
        <f t="array" ref="AS35">IF(COUNTIF($AK$3:$AV34,TRUE)&gt;0,"",IF(SUM(--(($AZ$38:$BD$38="FREE")+(COUNTIF($J$3:$J35,$AZ$38:$BD$38)&gt;0)&gt;0))=5,TRUE,""))</f>
        <v/>
      </c>
      <c r="AT35" s="20" t="str" cm="1">
        <f t="array" ref="AT35">IF(COUNTIF($AK$3:$AV34,TRUE)&gt;0,"",IF(SUM(--(($AZ$39:$BD$39="FREE")+(COUNTIF($J$3:$J35,$AZ$39:$BD$39)&gt;0)&gt;0))=5,TRUE,""))</f>
        <v/>
      </c>
      <c r="AU35" t="str" cm="1">
        <f t="array" ref="AU35">IF(COUNTIF($AK$3:$AV34,TRUE)&gt;0,"",IF(SUM(--((CHOOSE({1,2,3,4,5},$AZ$35,$BA$36,$BB$37,$BC$38,$BD$39)="FREE")+(COUNTIF($J$3:$J35,CHOOSE({1,2,3,4,5},$AZ$35,$BA$36,$BB$37,$BC$38,$BD$39))&gt;0)&gt;0))=5,TRUE,""))</f>
        <v/>
      </c>
      <c r="AV35" t="str" cm="1">
        <f t="array" ref="AV35">IF(COUNTIF($AK$3:$AV34,TRUE)&gt;0,"",IF(SUM(--((CHOOSE({1,2,3,4,5},$BD$35,$BC$36,$BB$37,$BA$38,$AZ$39)="FREE")+(COUNTIF($J$3:$J35,CHOOSE({1,2,3,4,5},$BD$35,$BC$36,$BB$37,$BA$38,$AZ$39))&gt;0)&gt;0))=5,TRUE,""))</f>
        <v/>
      </c>
      <c r="AY35" t="s">
        <v>66</v>
      </c>
      <c r="AZ35" s="7" t="s">
        <v>41</v>
      </c>
      <c r="BA35" s="7" t="s">
        <v>7</v>
      </c>
      <c r="BB35" s="7" t="s">
        <v>45</v>
      </c>
      <c r="BC35" s="7" t="s">
        <v>18</v>
      </c>
      <c r="BD35" s="7" t="s">
        <v>48</v>
      </c>
      <c r="BE35" s="16" cm="1">
        <f t="array" ref="BE35">IF(SUM(--((AZ35:BD35="FREE")+(COUNTIF($J$3:$J$52,AZ35:BD35)&gt;0)&gt;0))=5,$BC$32,0)</f>
        <v>0</v>
      </c>
      <c r="BF35" s="22" t="str">
        <f>AP1</f>
        <v/>
      </c>
      <c r="BG35" s="10" t="s">
        <v>53</v>
      </c>
      <c r="BH35" s="14" t="s">
        <v>63</v>
      </c>
      <c r="BI35">
        <f>AZ40</f>
        <v>0</v>
      </c>
      <c r="BJ35" t="e">
        <f>_xlfn.IFNA(IF(_xlfn.XLOOKUP($A$1&amp;"-"&amp;A35,#REF!,#REF!)="D","D",""),"")</f>
        <v>#REF!</v>
      </c>
      <c r="BK35" t="str">
        <f>IF(BL35="DP","Duplicate Bonus",IF(BJ35="","",_xlfn.IFNA(_xlfn.XLOOKUP($A$1&amp;"-"&amp;A35,#REF!,#REF!),"")))</f>
        <v>Duplicate Bonus</v>
      </c>
      <c r="BL35" t="str">
        <f t="shared" si="5"/>
        <v>DP</v>
      </c>
      <c r="BM35" t="e">
        <f t="shared" si="6"/>
        <v>#REF!</v>
      </c>
      <c r="BN35" t="e">
        <f>IF(BM35="","","D"&amp;COUNTIF($BM$3:BM35,"D"))</f>
        <v>#REF!</v>
      </c>
    </row>
    <row r="36" spans="1:66" ht="18" customHeight="1" x14ac:dyDescent="0.25">
      <c r="A36">
        <v>34</v>
      </c>
      <c r="B36">
        <f>ScoreHelper!C49</f>
        <v>0</v>
      </c>
      <c r="C36">
        <f t="shared" si="3"/>
        <v>0</v>
      </c>
      <c r="D36">
        <f t="shared" si="4"/>
        <v>34</v>
      </c>
      <c r="E36" t="str">
        <f>IF(C36="","",IF(COUNTIF($C$3:C36,C36)&gt;1,"",C36))</f>
        <v/>
      </c>
      <c r="F36">
        <v>34</v>
      </c>
      <c r="G36" t="str">
        <f t="shared" si="9"/>
        <v/>
      </c>
      <c r="H36" t="str">
        <f>IF(G36="","",COUNTIF($G$3:G36,"?*"))</f>
        <v/>
      </c>
      <c r="I36">
        <v>34</v>
      </c>
      <c r="J36" t="str">
        <f t="shared" si="10"/>
        <v/>
      </c>
      <c r="K36" t="str">
        <f t="shared" si="11"/>
        <v/>
      </c>
      <c r="L36" t="str">
        <f>IF(J36="","",_xlfn.IFNA(_xlfn.XLOOKUP(J36,Bonuses!$A$3:$A$54,Bonuses!$H$3:$H$54),""))</f>
        <v/>
      </c>
      <c r="M36" s="20" t="str" cm="1">
        <f t="array" ref="M36">IF(COUNTIF($M$3:$X35,TRUE)&gt;0,"",IF(SUM(--((AZ$7:AZ$11="FREE")+(COUNTIF($J$3:$J36,AZ$7:AZ$11)&gt;0)&gt;0))=5,TRUE,""))</f>
        <v/>
      </c>
      <c r="N36" s="20" t="str" cm="1">
        <f t="array" ref="N36">IF(COUNTIF($M$3:$X35,TRUE)&gt;0,"",IF(SUM(--((BA$7:BA$11="FREE")+(COUNTIF($J$3:$J36,BA$7:BA$11)&gt;0)&gt;0))=5,TRUE,""))</f>
        <v/>
      </c>
      <c r="O36" s="20" t="str" cm="1">
        <f t="array" ref="O36">IF(COUNTIF($M$3:$X35,TRUE)&gt;0,"",IF(SUM(--((BB$7:BB$11="FREE")+(COUNTIF($J$3:$J36,BB$7:BB$11)&gt;0)&gt;0))=5,TRUE,""))</f>
        <v/>
      </c>
      <c r="P36" s="20" t="str" cm="1">
        <f t="array" ref="P36">IF(COUNTIF($M$3:$X35,TRUE)&gt;0,"",IF(SUM(--((BC$7:BC$11="FREE")+(COUNTIF($J$3:$J36,BC$7:BC$11)&gt;0)&gt;0))=5,TRUE,""))</f>
        <v/>
      </c>
      <c r="Q36" s="20" t="str" cm="1">
        <f t="array" ref="Q36">IF(COUNTIF($M$3:$X35,TRUE)&gt;0,"",IF(SUM(--((BD$7:BD$11="FREE")+(COUNTIF($J$3:$J36,BD$7:BD$11)&gt;0)&gt;0))=5,TRUE,""))</f>
        <v/>
      </c>
      <c r="R36" s="20" t="str" cm="1">
        <f t="array" ref="R36">IF(COUNTIF($M$3:$X35,TRUE)&gt;0,"",IF(SUM(--(($AZ$7:$BD$7="FREE")+(COUNTIF($J$3:$J36,$AZ$7:$BD$7)&gt;0)&gt;0))=5,TRUE,""))</f>
        <v/>
      </c>
      <c r="S36" s="20" t="str" cm="1">
        <f t="array" ref="S36">IF(COUNTIF($M$3:$X35,TRUE)&gt;0,"",IF(SUM(--(($AZ$8:$BD$8="FREE")+(COUNTIF($J$3:$J36,$AZ$8:$BD$8)&gt;0)&gt;0))=5,TRUE,""))</f>
        <v/>
      </c>
      <c r="T36" s="20" t="str" cm="1">
        <f t="array" ref="T36">IF(COUNTIF($M$3:$X35,TRUE)&gt;0,"",IF(SUM(--(($AZ$9:$BD$9="FREE")+(COUNTIF($J$3:$J36,$AZ$9:$BD$9)&gt;0)&gt;0))=5,TRUE,""))</f>
        <v/>
      </c>
      <c r="U36" s="20" t="str" cm="1">
        <f t="array" ref="U36">IF(COUNTIF($M$3:$X35,TRUE)&gt;0,"",IF(SUM(--(($AZ$10:$BD$10="FREE")+(COUNTIF($J$3:$J36,$AZ$10:$BD$10)&gt;0)&gt;0))=5,TRUE,""))</f>
        <v/>
      </c>
      <c r="V36" s="20" t="str" cm="1">
        <f t="array" ref="V36">IF(COUNTIF($M$3:$X35,TRUE)&gt;0,"",IF(SUM(--(($AZ$11:$BD$11="FREE")+(COUNTIF($J$3:$J36,$AZ$11:$BD$11)&gt;0)&gt;0))=5,TRUE,""))</f>
        <v/>
      </c>
      <c r="W36" t="str" cm="1">
        <f t="array" ref="W36">IF(COUNTIF($M$3:$X35,TRUE)&gt;0,"",IF(SUM(--((CHOOSE({1,2,3,4,5},$AZ$7,$BA$8,$BB$9,$BC$10,$BD$11)="FREE")+(COUNTIF($J$3:$J36,CHOOSE({1,2,3,4,5},$AZ$7,$BA$8,$BB$9,$BC$10,$BD$11))&gt;0)&gt;0))=5,TRUE,""))</f>
        <v/>
      </c>
      <c r="X36" t="str" cm="1">
        <f t="array" ref="X36">IF(COUNTIF($M$3:$X35,TRUE)&gt;0,"",IF(SUM(--((CHOOSE({1,2,3,4,5},$BD$7,$BC$8,$BB$9,$BA$10,$AZ$11)="FREE")+(COUNTIF($J$3:$J36,CHOOSE({1,2,3,4,5},$BD$7,$BC$8,$BB$9,$BA$10,$AZ$11))&gt;0)&gt;0))=5,TRUE,""))</f>
        <v/>
      </c>
      <c r="Y36" s="20" t="str" cm="1">
        <f t="array" ref="Y36">IF(COUNTIF($Y$3:$AJ35,TRUE)&gt;0,"",IF(SUM(--((AZ$21:AZ$25="FREE")+(COUNTIF($J$3:$J36,AZ$21:AZ$25)&gt;0)&gt;0))=5,TRUE,""))</f>
        <v/>
      </c>
      <c r="Z36" s="20" t="str" cm="1">
        <f t="array" ref="Z36">IF(COUNTIF($Y$3:$AJ35,TRUE)&gt;0,"",IF(SUM(--((BA$21:BA$25="FREE")+(COUNTIF($J$3:$J36,BA$21:BA$25)&gt;0)&gt;0))=5,TRUE,""))</f>
        <v/>
      </c>
      <c r="AA36" s="20" t="str" cm="1">
        <f t="array" ref="AA36">IF(COUNTIF($Y$3:$AJ35,TRUE)&gt;0,"",IF(SUM(--((BB$21:BB$25="FREE")+(COUNTIF($J$3:$J36,BB$21:BB$25)&gt;0)&gt;0))=5,TRUE,""))</f>
        <v/>
      </c>
      <c r="AB36" s="20" t="str" cm="1">
        <f t="array" ref="AB36">IF(COUNTIF($Y$3:$AJ35,TRUE)&gt;0,"",IF(SUM(--((BC$21:BC$25="FREE")+(COUNTIF($J$3:$J36,BC$21:BC$25)&gt;0)&gt;0))=5,TRUE,""))</f>
        <v/>
      </c>
      <c r="AC36" s="20" t="str" cm="1">
        <f t="array" ref="AC36">IF(COUNTIF($Y$3:$AJ35,TRUE)&gt;0,"",IF(SUM(--((BD$21:BD$25="FREE")+(COUNTIF($J$3:$J36,BD$21:BD$25)&gt;0)&gt;0))=5,TRUE,""))</f>
        <v/>
      </c>
      <c r="AD36" s="20" t="str" cm="1">
        <f t="array" ref="AD36">IF(COUNTIF($Y$3:$AJ35,TRUE)&gt;0,"",IF(SUM(--(($AZ$21:$BD$21="FREE")+(COUNTIF($J$3:$J36,$AZ$21:$BD$21)&gt;0)&gt;0))=5,TRUE,""))</f>
        <v/>
      </c>
      <c r="AE36" s="20" t="str" cm="1">
        <f t="array" ref="AE36">IF(COUNTIF($Y$3:$AJ35,TRUE)&gt;0,"",IF(SUM(--(($AZ$22:$BD$22="FREE")+(COUNTIF($J$3:$J36,$AZ$22:$BD$22)&gt;0)&gt;0))=5,TRUE,""))</f>
        <v/>
      </c>
      <c r="AF36" s="20" t="str" cm="1">
        <f t="array" ref="AF36">IF(COUNTIF($Y$3:$AJ35,TRUE)&gt;0,"",IF(SUM(--(($AZ$23:$BD$23="FREE")+(COUNTIF($J$3:$J36,$AZ$23:$BD$23)&gt;0)&gt;0))=5,TRUE,""))</f>
        <v/>
      </c>
      <c r="AG36" s="20" t="str" cm="1">
        <f t="array" ref="AG36">IF(COUNTIF($Y$3:$AJ35,TRUE)&gt;0,"",IF(SUM(--(($AZ$24:$BD$24="FREE")+(COUNTIF($J$3:$J36,$AZ$24:$BD$24)&gt;0)&gt;0))=5,TRUE,""))</f>
        <v/>
      </c>
      <c r="AH36" s="20" t="str" cm="1">
        <f t="array" ref="AH36">IF(COUNTIF($Y$3:$AJ35,TRUE)&gt;0,"",IF(SUM(--(($AZ$25:$BD$25="FREE")+(COUNTIF($J$3:$J36,$AZ$25:$BD$25)&gt;0)&gt;0))=5,TRUE,""))</f>
        <v/>
      </c>
      <c r="AI36" t="str" cm="1">
        <f t="array" ref="AI36">IF(COUNTIF($Y$3:$AJ35,TRUE)&gt;0,"",IF(SUM(--((CHOOSE({1,2,3,4,5},$AZ$21,$BA$22,$BB$23,$BC$24,$BD$25)="FREE")+(COUNTIF($J$3:$J36,CHOOSE({1,2,3,4,5},$AZ$21,$BA$22,$BB$23,$BC$24,$BD$25))&gt;0)&gt;0))=5,TRUE,""))</f>
        <v/>
      </c>
      <c r="AJ36" t="str" cm="1">
        <f t="array" ref="AJ36">IF(COUNTIF($Y$3:$AJ35,TRUE)&gt;0,"",IF(SUM(--((CHOOSE({1,2,3,4,5},$BD$21,$BC$22,$BB$23,$BA$24,$AZ$25)="FREE")+(COUNTIF($J$3:$J36,CHOOSE({1,2,3,4,5},$BD$21,$BC$22,$BB$23,$BA$24,$AZ$25))&gt;0)&gt;0))=5,TRUE,""))</f>
        <v/>
      </c>
      <c r="AK36" s="20" t="str" cm="1">
        <f t="array" ref="AK36">IF(COUNTIF($AK$3:$AV35,TRUE)&gt;0,"",IF(SUM(--((AZ$35:AZ$39="FREE")+(COUNTIF($J$3:$J36,AZ$35:AZ$39)&gt;0)&gt;0))=5,TRUE,""))</f>
        <v/>
      </c>
      <c r="AL36" s="20" t="str" cm="1">
        <f t="array" ref="AL36">IF(COUNTIF($AK$3:$AV35,TRUE)&gt;0,"",IF(SUM(--((BA$35:BA$39="FREE")+(COUNTIF($J$3:$J36,BA$35:BA$39)&gt;0)&gt;0))=5,TRUE,""))</f>
        <v/>
      </c>
      <c r="AM36" s="20" t="str" cm="1">
        <f t="array" ref="AM36">IF(COUNTIF($AK$3:$AV35,TRUE)&gt;0,"",IF(SUM(--((BB$35:BB$39="FREE")+(COUNTIF($J$3:$J36,BB$35:BB$39)&gt;0)&gt;0))=5,TRUE,""))</f>
        <v/>
      </c>
      <c r="AN36" s="20" t="str" cm="1">
        <f t="array" ref="AN36">IF(COUNTIF($AK$3:$AV35,TRUE)&gt;0,"",IF(SUM(--((BC$35:BC$39="FREE")+(COUNTIF($J$3:$J36,BC$35:BC$39)&gt;0)&gt;0))=5,TRUE,""))</f>
        <v/>
      </c>
      <c r="AO36" s="20" t="str" cm="1">
        <f t="array" ref="AO36">IF(COUNTIF($AK$3:$AV35,TRUE)&gt;0,"",IF(SUM(--((BD$35:BD$39="FREE")+(COUNTIF($J$3:$J36,BD$35:BD$39)&gt;0)&gt;0))=5,TRUE,""))</f>
        <v/>
      </c>
      <c r="AP36" s="20" t="str" cm="1">
        <f t="array" ref="AP36">IF(COUNTIF($AK$3:$AV35,TRUE)&gt;0,"",IF(SUM(--(($AZ$35:$BD$35="FREE")+(COUNTIF($J$3:$J36,$AZ$35:$BD$35)&gt;0)&gt;0))=5,TRUE,""))</f>
        <v/>
      </c>
      <c r="AQ36" s="20" t="str" cm="1">
        <f t="array" ref="AQ36">IF(COUNTIF($AK$3:$AV35,TRUE)&gt;0,"",IF(SUM(--(($AZ$36:$BD$36="FREE")+(COUNTIF($J$3:$J36,$AZ$36:$BD$36)&gt;0)&gt;0))=5,TRUE,""))</f>
        <v/>
      </c>
      <c r="AR36" s="20" t="str" cm="1">
        <f t="array" ref="AR36">IF(COUNTIF($AK$3:$AV35,TRUE)&gt;0,"",IF(SUM(--(($AZ$37:$BD$37="FREE")+(COUNTIF($J$3:$J36,$AZ$37:$BD$37)&gt;0)&gt;0))=5,TRUE,""))</f>
        <v/>
      </c>
      <c r="AS36" s="20" t="str" cm="1">
        <f t="array" ref="AS36">IF(COUNTIF($AK$3:$AV35,TRUE)&gt;0,"",IF(SUM(--(($AZ$38:$BD$38="FREE")+(COUNTIF($J$3:$J36,$AZ$38:$BD$38)&gt;0)&gt;0))=5,TRUE,""))</f>
        <v/>
      </c>
      <c r="AT36" s="20" t="str" cm="1">
        <f t="array" ref="AT36">IF(COUNTIF($AK$3:$AV35,TRUE)&gt;0,"",IF(SUM(--(($AZ$39:$BD$39="FREE")+(COUNTIF($J$3:$J36,$AZ$39:$BD$39)&gt;0)&gt;0))=5,TRUE,""))</f>
        <v/>
      </c>
      <c r="AU36" t="str" cm="1">
        <f t="array" ref="AU36">IF(COUNTIF($AK$3:$AV35,TRUE)&gt;0,"",IF(SUM(--((CHOOSE({1,2,3,4,5},$AZ$35,$BA$36,$BB$37,$BC$38,$BD$39)="FREE")+(COUNTIF($J$3:$J36,CHOOSE({1,2,3,4,5},$AZ$35,$BA$36,$BB$37,$BC$38,$BD$39))&gt;0)&gt;0))=5,TRUE,""))</f>
        <v/>
      </c>
      <c r="AV36" t="str" cm="1">
        <f t="array" ref="AV36">IF(COUNTIF($AK$3:$AV35,TRUE)&gt;0,"",IF(SUM(--((CHOOSE({1,2,3,4,5},$BD$35,$BC$36,$BB$37,$BA$38,$AZ$39)="FREE")+(COUNTIF($J$3:$J36,CHOOSE({1,2,3,4,5},$BD$35,$BC$36,$BB$37,$BA$38,$AZ$39))&gt;0)&gt;0))=5,TRUE,""))</f>
        <v/>
      </c>
      <c r="AY36" t="s">
        <v>67</v>
      </c>
      <c r="AZ36" s="7" t="s">
        <v>2</v>
      </c>
      <c r="BA36" s="7" t="s">
        <v>39</v>
      </c>
      <c r="BB36" s="7" t="s">
        <v>46</v>
      </c>
      <c r="BC36" s="7" t="s">
        <v>47</v>
      </c>
      <c r="BD36" s="7" t="s">
        <v>10</v>
      </c>
      <c r="BE36" s="16" cm="1">
        <f t="array" ref="BE36">IF(SUM(--((AZ36:BD36="FREE")+(COUNTIF($J$3:$J$52,AZ36:BD36)&gt;0)&gt;0))=5,$BC$32,0)</f>
        <v>0</v>
      </c>
      <c r="BF36" s="22" t="str">
        <f>AQ1</f>
        <v/>
      </c>
      <c r="BG36" s="10" t="s">
        <v>54</v>
      </c>
      <c r="BH36" s="14" t="s">
        <v>63</v>
      </c>
      <c r="BI36">
        <f>BA40</f>
        <v>0</v>
      </c>
      <c r="BJ36" t="e">
        <f>_xlfn.IFNA(IF(_xlfn.XLOOKUP($A$1&amp;"-"&amp;A36,#REF!,#REF!)="D","D",""),"")</f>
        <v>#REF!</v>
      </c>
      <c r="BK36" t="str">
        <f>IF(BL36="DP","Duplicate Bonus",IF(BJ36="","",_xlfn.IFNA(_xlfn.XLOOKUP($A$1&amp;"-"&amp;A36,#REF!,#REF!),"")))</f>
        <v>Duplicate Bonus</v>
      </c>
      <c r="BL36" t="str">
        <f t="shared" si="5"/>
        <v>DP</v>
      </c>
      <c r="BM36" t="e">
        <f t="shared" si="6"/>
        <v>#REF!</v>
      </c>
      <c r="BN36" t="e">
        <f>IF(BM36="","","D"&amp;COUNTIF($BM$3:BM36,"D"))</f>
        <v>#REF!</v>
      </c>
    </row>
    <row r="37" spans="1:66" ht="18" customHeight="1" x14ac:dyDescent="0.25">
      <c r="A37">
        <v>35</v>
      </c>
      <c r="B37">
        <f>ScoreHelper!C50</f>
        <v>0</v>
      </c>
      <c r="C37">
        <f t="shared" si="3"/>
        <v>0</v>
      </c>
      <c r="D37">
        <f t="shared" si="4"/>
        <v>35</v>
      </c>
      <c r="E37" t="str">
        <f>IF(C37="","",IF(COUNTIF($C$3:C37,C37)&gt;1,"",C37))</f>
        <v/>
      </c>
      <c r="F37">
        <v>35</v>
      </c>
      <c r="G37" t="str">
        <f t="shared" si="9"/>
        <v/>
      </c>
      <c r="H37" t="str">
        <f>IF(G37="","",COUNTIF($G$3:G37,"?*"))</f>
        <v/>
      </c>
      <c r="I37">
        <v>35</v>
      </c>
      <c r="J37" t="str">
        <f t="shared" si="10"/>
        <v/>
      </c>
      <c r="K37" t="str">
        <f t="shared" si="11"/>
        <v/>
      </c>
      <c r="L37" t="str">
        <f>IF(J37="","",_xlfn.IFNA(_xlfn.XLOOKUP(J37,Bonuses!$A$3:$A$54,Bonuses!$H$3:$H$54),""))</f>
        <v/>
      </c>
      <c r="M37" s="20" t="str" cm="1">
        <f t="array" ref="M37">IF(COUNTIF($M$3:$X36,TRUE)&gt;0,"",IF(SUM(--((AZ$7:AZ$11="FREE")+(COUNTIF($J$3:$J37,AZ$7:AZ$11)&gt;0)&gt;0))=5,TRUE,""))</f>
        <v/>
      </c>
      <c r="N37" s="20" t="str" cm="1">
        <f t="array" ref="N37">IF(COUNTIF($M$3:$X36,TRUE)&gt;0,"",IF(SUM(--((BA$7:BA$11="FREE")+(COUNTIF($J$3:$J37,BA$7:BA$11)&gt;0)&gt;0))=5,TRUE,""))</f>
        <v/>
      </c>
      <c r="O37" s="20" t="str" cm="1">
        <f t="array" ref="O37">IF(COUNTIF($M$3:$X36,TRUE)&gt;0,"",IF(SUM(--((BB$7:BB$11="FREE")+(COUNTIF($J$3:$J37,BB$7:BB$11)&gt;0)&gt;0))=5,TRUE,""))</f>
        <v/>
      </c>
      <c r="P37" s="20" t="str" cm="1">
        <f t="array" ref="P37">IF(COUNTIF($M$3:$X36,TRUE)&gt;0,"",IF(SUM(--((BC$7:BC$11="FREE")+(COUNTIF($J$3:$J37,BC$7:BC$11)&gt;0)&gt;0))=5,TRUE,""))</f>
        <v/>
      </c>
      <c r="Q37" s="20" t="str" cm="1">
        <f t="array" ref="Q37">IF(COUNTIF($M$3:$X36,TRUE)&gt;0,"",IF(SUM(--((BD$7:BD$11="FREE")+(COUNTIF($J$3:$J37,BD$7:BD$11)&gt;0)&gt;0))=5,TRUE,""))</f>
        <v/>
      </c>
      <c r="R37" s="20" t="str" cm="1">
        <f t="array" ref="R37">IF(COUNTIF($M$3:$X36,TRUE)&gt;0,"",IF(SUM(--(($AZ$7:$BD$7="FREE")+(COUNTIF($J$3:$J37,$AZ$7:$BD$7)&gt;0)&gt;0))=5,TRUE,""))</f>
        <v/>
      </c>
      <c r="S37" s="20" t="str" cm="1">
        <f t="array" ref="S37">IF(COUNTIF($M$3:$X36,TRUE)&gt;0,"",IF(SUM(--(($AZ$8:$BD$8="FREE")+(COUNTIF($J$3:$J37,$AZ$8:$BD$8)&gt;0)&gt;0))=5,TRUE,""))</f>
        <v/>
      </c>
      <c r="T37" s="20" t="str" cm="1">
        <f t="array" ref="T37">IF(COUNTIF($M$3:$X36,TRUE)&gt;0,"",IF(SUM(--(($AZ$9:$BD$9="FREE")+(COUNTIF($J$3:$J37,$AZ$9:$BD$9)&gt;0)&gt;0))=5,TRUE,""))</f>
        <v/>
      </c>
      <c r="U37" s="20" t="str" cm="1">
        <f t="array" ref="U37">IF(COUNTIF($M$3:$X36,TRUE)&gt;0,"",IF(SUM(--(($AZ$10:$BD$10="FREE")+(COUNTIF($J$3:$J37,$AZ$10:$BD$10)&gt;0)&gt;0))=5,TRUE,""))</f>
        <v/>
      </c>
      <c r="V37" s="20" t="str" cm="1">
        <f t="array" ref="V37">IF(COUNTIF($M$3:$X36,TRUE)&gt;0,"",IF(SUM(--(($AZ$11:$BD$11="FREE")+(COUNTIF($J$3:$J37,$AZ$11:$BD$11)&gt;0)&gt;0))=5,TRUE,""))</f>
        <v/>
      </c>
      <c r="W37" t="str" cm="1">
        <f t="array" ref="W37">IF(COUNTIF($M$3:$X36,TRUE)&gt;0,"",IF(SUM(--((CHOOSE({1,2,3,4,5},$AZ$7,$BA$8,$BB$9,$BC$10,$BD$11)="FREE")+(COUNTIF($J$3:$J37,CHOOSE({1,2,3,4,5},$AZ$7,$BA$8,$BB$9,$BC$10,$BD$11))&gt;0)&gt;0))=5,TRUE,""))</f>
        <v/>
      </c>
      <c r="X37" t="str" cm="1">
        <f t="array" ref="X37">IF(COUNTIF($M$3:$X36,TRUE)&gt;0,"",IF(SUM(--((CHOOSE({1,2,3,4,5},$BD$7,$BC$8,$BB$9,$BA$10,$AZ$11)="FREE")+(COUNTIF($J$3:$J37,CHOOSE({1,2,3,4,5},$BD$7,$BC$8,$BB$9,$BA$10,$AZ$11))&gt;0)&gt;0))=5,TRUE,""))</f>
        <v/>
      </c>
      <c r="Y37" s="20" t="str" cm="1">
        <f t="array" ref="Y37">IF(COUNTIF($Y$3:$AJ36,TRUE)&gt;0,"",IF(SUM(--((AZ$21:AZ$25="FREE")+(COUNTIF($J$3:$J37,AZ$21:AZ$25)&gt;0)&gt;0))=5,TRUE,""))</f>
        <v/>
      </c>
      <c r="Z37" s="20" t="str" cm="1">
        <f t="array" ref="Z37">IF(COUNTIF($Y$3:$AJ36,TRUE)&gt;0,"",IF(SUM(--((BA$21:BA$25="FREE")+(COUNTIF($J$3:$J37,BA$21:BA$25)&gt;0)&gt;0))=5,TRUE,""))</f>
        <v/>
      </c>
      <c r="AA37" s="20" t="str" cm="1">
        <f t="array" ref="AA37">IF(COUNTIF($Y$3:$AJ36,TRUE)&gt;0,"",IF(SUM(--((BB$21:BB$25="FREE")+(COUNTIF($J$3:$J37,BB$21:BB$25)&gt;0)&gt;0))=5,TRUE,""))</f>
        <v/>
      </c>
      <c r="AB37" s="20" t="str" cm="1">
        <f t="array" ref="AB37">IF(COUNTIF($Y$3:$AJ36,TRUE)&gt;0,"",IF(SUM(--((BC$21:BC$25="FREE")+(COUNTIF($J$3:$J37,BC$21:BC$25)&gt;0)&gt;0))=5,TRUE,""))</f>
        <v/>
      </c>
      <c r="AC37" s="20" t="str" cm="1">
        <f t="array" ref="AC37">IF(COUNTIF($Y$3:$AJ36,TRUE)&gt;0,"",IF(SUM(--((BD$21:BD$25="FREE")+(COUNTIF($J$3:$J37,BD$21:BD$25)&gt;0)&gt;0))=5,TRUE,""))</f>
        <v/>
      </c>
      <c r="AD37" s="20" t="str" cm="1">
        <f t="array" ref="AD37">IF(COUNTIF($Y$3:$AJ36,TRUE)&gt;0,"",IF(SUM(--(($AZ$21:$BD$21="FREE")+(COUNTIF($J$3:$J37,$AZ$21:$BD$21)&gt;0)&gt;0))=5,TRUE,""))</f>
        <v/>
      </c>
      <c r="AE37" s="20" t="str" cm="1">
        <f t="array" ref="AE37">IF(COUNTIF($Y$3:$AJ36,TRUE)&gt;0,"",IF(SUM(--(($AZ$22:$BD$22="FREE")+(COUNTIF($J$3:$J37,$AZ$22:$BD$22)&gt;0)&gt;0))=5,TRUE,""))</f>
        <v/>
      </c>
      <c r="AF37" s="20" t="str" cm="1">
        <f t="array" ref="AF37">IF(COUNTIF($Y$3:$AJ36,TRUE)&gt;0,"",IF(SUM(--(($AZ$23:$BD$23="FREE")+(COUNTIF($J$3:$J37,$AZ$23:$BD$23)&gt;0)&gt;0))=5,TRUE,""))</f>
        <v/>
      </c>
      <c r="AG37" s="20" t="str" cm="1">
        <f t="array" ref="AG37">IF(COUNTIF($Y$3:$AJ36,TRUE)&gt;0,"",IF(SUM(--(($AZ$24:$BD$24="FREE")+(COUNTIF($J$3:$J37,$AZ$24:$BD$24)&gt;0)&gt;0))=5,TRUE,""))</f>
        <v/>
      </c>
      <c r="AH37" s="20" t="str" cm="1">
        <f t="array" ref="AH37">IF(COUNTIF($Y$3:$AJ36,TRUE)&gt;0,"",IF(SUM(--(($AZ$25:$BD$25="FREE")+(COUNTIF($J$3:$J37,$AZ$25:$BD$25)&gt;0)&gt;0))=5,TRUE,""))</f>
        <v/>
      </c>
      <c r="AI37" t="str" cm="1">
        <f t="array" ref="AI37">IF(COUNTIF($Y$3:$AJ36,TRUE)&gt;0,"",IF(SUM(--((CHOOSE({1,2,3,4,5},$AZ$21,$BA$22,$BB$23,$BC$24,$BD$25)="FREE")+(COUNTIF($J$3:$J37,CHOOSE({1,2,3,4,5},$AZ$21,$BA$22,$BB$23,$BC$24,$BD$25))&gt;0)&gt;0))=5,TRUE,""))</f>
        <v/>
      </c>
      <c r="AJ37" t="str" cm="1">
        <f t="array" ref="AJ37">IF(COUNTIF($Y$3:$AJ36,TRUE)&gt;0,"",IF(SUM(--((CHOOSE({1,2,3,4,5},$BD$21,$BC$22,$BB$23,$BA$24,$AZ$25)="FREE")+(COUNTIF($J$3:$J37,CHOOSE({1,2,3,4,5},$BD$21,$BC$22,$BB$23,$BA$24,$AZ$25))&gt;0)&gt;0))=5,TRUE,""))</f>
        <v/>
      </c>
      <c r="AK37" s="20" t="str" cm="1">
        <f t="array" ref="AK37">IF(COUNTIF($AK$3:$AV36,TRUE)&gt;0,"",IF(SUM(--((AZ$35:AZ$39="FREE")+(COUNTIF($J$3:$J37,AZ$35:AZ$39)&gt;0)&gt;0))=5,TRUE,""))</f>
        <v/>
      </c>
      <c r="AL37" s="20" t="str" cm="1">
        <f t="array" ref="AL37">IF(COUNTIF($AK$3:$AV36,TRUE)&gt;0,"",IF(SUM(--((BA$35:BA$39="FREE")+(COUNTIF($J$3:$J37,BA$35:BA$39)&gt;0)&gt;0))=5,TRUE,""))</f>
        <v/>
      </c>
      <c r="AM37" s="20" t="str" cm="1">
        <f t="array" ref="AM37">IF(COUNTIF($AK$3:$AV36,TRUE)&gt;0,"",IF(SUM(--((BB$35:BB$39="FREE")+(COUNTIF($J$3:$J37,BB$35:BB$39)&gt;0)&gt;0))=5,TRUE,""))</f>
        <v/>
      </c>
      <c r="AN37" s="20" t="str" cm="1">
        <f t="array" ref="AN37">IF(COUNTIF($AK$3:$AV36,TRUE)&gt;0,"",IF(SUM(--((BC$35:BC$39="FREE")+(COUNTIF($J$3:$J37,BC$35:BC$39)&gt;0)&gt;0))=5,TRUE,""))</f>
        <v/>
      </c>
      <c r="AO37" s="20" t="str" cm="1">
        <f t="array" ref="AO37">IF(COUNTIF($AK$3:$AV36,TRUE)&gt;0,"",IF(SUM(--((BD$35:BD$39="FREE")+(COUNTIF($J$3:$J37,BD$35:BD$39)&gt;0)&gt;0))=5,TRUE,""))</f>
        <v/>
      </c>
      <c r="AP37" s="20" t="str" cm="1">
        <f t="array" ref="AP37">IF(COUNTIF($AK$3:$AV36,TRUE)&gt;0,"",IF(SUM(--(($AZ$35:$BD$35="FREE")+(COUNTIF($J$3:$J37,$AZ$35:$BD$35)&gt;0)&gt;0))=5,TRUE,""))</f>
        <v/>
      </c>
      <c r="AQ37" s="20" t="str" cm="1">
        <f t="array" ref="AQ37">IF(COUNTIF($AK$3:$AV36,TRUE)&gt;0,"",IF(SUM(--(($AZ$36:$BD$36="FREE")+(COUNTIF($J$3:$J37,$AZ$36:$BD$36)&gt;0)&gt;0))=5,TRUE,""))</f>
        <v/>
      </c>
      <c r="AR37" s="20" t="str" cm="1">
        <f t="array" ref="AR37">IF(COUNTIF($AK$3:$AV36,TRUE)&gt;0,"",IF(SUM(--(($AZ$37:$BD$37="FREE")+(COUNTIF($J$3:$J37,$AZ$37:$BD$37)&gt;0)&gt;0))=5,TRUE,""))</f>
        <v/>
      </c>
      <c r="AS37" s="20" t="str" cm="1">
        <f t="array" ref="AS37">IF(COUNTIF($AK$3:$AV36,TRUE)&gt;0,"",IF(SUM(--(($AZ$38:$BD$38="FREE")+(COUNTIF($J$3:$J37,$AZ$38:$BD$38)&gt;0)&gt;0))=5,TRUE,""))</f>
        <v/>
      </c>
      <c r="AT37" s="20" t="str" cm="1">
        <f t="array" ref="AT37">IF(COUNTIF($AK$3:$AV36,TRUE)&gt;0,"",IF(SUM(--(($AZ$39:$BD$39="FREE")+(COUNTIF($J$3:$J37,$AZ$39:$BD$39)&gt;0)&gt;0))=5,TRUE,""))</f>
        <v/>
      </c>
      <c r="AU37" t="str" cm="1">
        <f t="array" ref="AU37">IF(COUNTIF($AK$3:$AV36,TRUE)&gt;0,"",IF(SUM(--((CHOOSE({1,2,3,4,5},$AZ$35,$BA$36,$BB$37,$BC$38,$BD$39)="FREE")+(COUNTIF($J$3:$J37,CHOOSE({1,2,3,4,5},$AZ$35,$BA$36,$BB$37,$BC$38,$BD$39))&gt;0)&gt;0))=5,TRUE,""))</f>
        <v/>
      </c>
      <c r="AV37" t="str" cm="1">
        <f t="array" ref="AV37">IF(COUNTIF($AK$3:$AV36,TRUE)&gt;0,"",IF(SUM(--((CHOOSE({1,2,3,4,5},$BD$35,$BC$36,$BB$37,$BA$38,$AZ$39)="FREE")+(COUNTIF($J$3:$J37,CHOOSE({1,2,3,4,5},$BD$35,$BC$36,$BB$37,$BA$38,$AZ$39))&gt;0)&gt;0))=5,TRUE,""))</f>
        <v/>
      </c>
      <c r="AY37" t="s">
        <v>68</v>
      </c>
      <c r="AZ37" s="7" t="s">
        <v>43</v>
      </c>
      <c r="BA37" s="7" t="s">
        <v>44</v>
      </c>
      <c r="BB37" s="8" t="s">
        <v>58</v>
      </c>
      <c r="BC37" s="7" t="s">
        <v>31</v>
      </c>
      <c r="BD37" s="7" t="s">
        <v>12</v>
      </c>
      <c r="BE37" s="16" cm="1">
        <f t="array" ref="BE37">IF(SUM(--((AZ37:BD37="FREE")+(COUNTIF($J$3:$J$52,AZ37:BD37)&gt;0)&gt;0))=5,$BC$32,0)</f>
        <v>0</v>
      </c>
      <c r="BF37" s="22" t="str">
        <f>AR1</f>
        <v/>
      </c>
      <c r="BG37" s="1" t="s">
        <v>55</v>
      </c>
      <c r="BH37" s="14" t="s">
        <v>63</v>
      </c>
      <c r="BI37">
        <f>BB40</f>
        <v>0</v>
      </c>
      <c r="BJ37" t="e">
        <f>_xlfn.IFNA(IF(_xlfn.XLOOKUP($A$1&amp;"-"&amp;A37,#REF!,#REF!)="D","D",""),"")</f>
        <v>#REF!</v>
      </c>
      <c r="BK37" t="str">
        <f>IF(BL37="DP","Duplicate Bonus",IF(BJ37="","",_xlfn.IFNA(_xlfn.XLOOKUP($A$1&amp;"-"&amp;A37,#REF!,#REF!),"")))</f>
        <v>Duplicate Bonus</v>
      </c>
      <c r="BL37" t="str">
        <f t="shared" si="5"/>
        <v>DP</v>
      </c>
      <c r="BM37" t="e">
        <f t="shared" si="6"/>
        <v>#REF!</v>
      </c>
      <c r="BN37" t="e">
        <f>IF(BM37="","","D"&amp;COUNTIF($BM$3:BM37,"D"))</f>
        <v>#REF!</v>
      </c>
    </row>
    <row r="38" spans="1:66" ht="18" customHeight="1" x14ac:dyDescent="0.25">
      <c r="A38">
        <v>36</v>
      </c>
      <c r="B38">
        <f>ScoreHelper!C51</f>
        <v>0</v>
      </c>
      <c r="C38">
        <f t="shared" si="3"/>
        <v>0</v>
      </c>
      <c r="D38">
        <f t="shared" si="4"/>
        <v>36</v>
      </c>
      <c r="E38" t="str">
        <f>IF(C38="","",IF(COUNTIF($C$3:C38,C38)&gt;1,"",C38))</f>
        <v/>
      </c>
      <c r="F38">
        <v>36</v>
      </c>
      <c r="G38" t="str">
        <f t="shared" si="9"/>
        <v/>
      </c>
      <c r="H38" t="str">
        <f>IF(G38="","",COUNTIF($G$3:G38,"?*"))</f>
        <v/>
      </c>
      <c r="I38">
        <v>36</v>
      </c>
      <c r="J38" t="str">
        <f t="shared" si="10"/>
        <v/>
      </c>
      <c r="K38" t="str">
        <f t="shared" si="11"/>
        <v/>
      </c>
      <c r="L38" t="str">
        <f>IF(J38="","",_xlfn.IFNA(_xlfn.XLOOKUP(J38,Bonuses!$A$3:$A$54,Bonuses!$H$3:$H$54),""))</f>
        <v/>
      </c>
      <c r="M38" s="20" t="str" cm="1">
        <f t="array" ref="M38">IF(COUNTIF($M$3:$X37,TRUE)&gt;0,"",IF(SUM(--((AZ$7:AZ$11="FREE")+(COUNTIF($J$3:$J38,AZ$7:AZ$11)&gt;0)&gt;0))=5,TRUE,""))</f>
        <v/>
      </c>
      <c r="N38" s="20" t="str" cm="1">
        <f t="array" ref="N38">IF(COUNTIF($M$3:$X37,TRUE)&gt;0,"",IF(SUM(--((BA$7:BA$11="FREE")+(COUNTIF($J$3:$J38,BA$7:BA$11)&gt;0)&gt;0))=5,TRUE,""))</f>
        <v/>
      </c>
      <c r="O38" s="20" t="str" cm="1">
        <f t="array" ref="O38">IF(COUNTIF($M$3:$X37,TRUE)&gt;0,"",IF(SUM(--((BB$7:BB$11="FREE")+(COUNTIF($J$3:$J38,BB$7:BB$11)&gt;0)&gt;0))=5,TRUE,""))</f>
        <v/>
      </c>
      <c r="P38" s="20" t="str" cm="1">
        <f t="array" ref="P38">IF(COUNTIF($M$3:$X37,TRUE)&gt;0,"",IF(SUM(--((BC$7:BC$11="FREE")+(COUNTIF($J$3:$J38,BC$7:BC$11)&gt;0)&gt;0))=5,TRUE,""))</f>
        <v/>
      </c>
      <c r="Q38" s="20" t="str" cm="1">
        <f t="array" ref="Q38">IF(COUNTIF($M$3:$X37,TRUE)&gt;0,"",IF(SUM(--((BD$7:BD$11="FREE")+(COUNTIF($J$3:$J38,BD$7:BD$11)&gt;0)&gt;0))=5,TRUE,""))</f>
        <v/>
      </c>
      <c r="R38" s="20" t="str" cm="1">
        <f t="array" ref="R38">IF(COUNTIF($M$3:$X37,TRUE)&gt;0,"",IF(SUM(--(($AZ$7:$BD$7="FREE")+(COUNTIF($J$3:$J38,$AZ$7:$BD$7)&gt;0)&gt;0))=5,TRUE,""))</f>
        <v/>
      </c>
      <c r="S38" s="20" t="str" cm="1">
        <f t="array" ref="S38">IF(COUNTIF($M$3:$X37,TRUE)&gt;0,"",IF(SUM(--(($AZ$8:$BD$8="FREE")+(COUNTIF($J$3:$J38,$AZ$8:$BD$8)&gt;0)&gt;0))=5,TRUE,""))</f>
        <v/>
      </c>
      <c r="T38" s="20" t="str" cm="1">
        <f t="array" ref="T38">IF(COUNTIF($M$3:$X37,TRUE)&gt;0,"",IF(SUM(--(($AZ$9:$BD$9="FREE")+(COUNTIF($J$3:$J38,$AZ$9:$BD$9)&gt;0)&gt;0))=5,TRUE,""))</f>
        <v/>
      </c>
      <c r="U38" s="20" t="str" cm="1">
        <f t="array" ref="U38">IF(COUNTIF($M$3:$X37,TRUE)&gt;0,"",IF(SUM(--(($AZ$10:$BD$10="FREE")+(COUNTIF($J$3:$J38,$AZ$10:$BD$10)&gt;0)&gt;0))=5,TRUE,""))</f>
        <v/>
      </c>
      <c r="V38" s="20" t="str" cm="1">
        <f t="array" ref="V38">IF(COUNTIF($M$3:$X37,TRUE)&gt;0,"",IF(SUM(--(($AZ$11:$BD$11="FREE")+(COUNTIF($J$3:$J38,$AZ$11:$BD$11)&gt;0)&gt;0))=5,TRUE,""))</f>
        <v/>
      </c>
      <c r="W38" t="str" cm="1">
        <f t="array" ref="W38">IF(COUNTIF($M$3:$X37,TRUE)&gt;0,"",IF(SUM(--((CHOOSE({1,2,3,4,5},$AZ$7,$BA$8,$BB$9,$BC$10,$BD$11)="FREE")+(COUNTIF($J$3:$J38,CHOOSE({1,2,3,4,5},$AZ$7,$BA$8,$BB$9,$BC$10,$BD$11))&gt;0)&gt;0))=5,TRUE,""))</f>
        <v/>
      </c>
      <c r="X38" t="str" cm="1">
        <f t="array" ref="X38">IF(COUNTIF($M$3:$X37,TRUE)&gt;0,"",IF(SUM(--((CHOOSE({1,2,3,4,5},$BD$7,$BC$8,$BB$9,$BA$10,$AZ$11)="FREE")+(COUNTIF($J$3:$J38,CHOOSE({1,2,3,4,5},$BD$7,$BC$8,$BB$9,$BA$10,$AZ$11))&gt;0)&gt;0))=5,TRUE,""))</f>
        <v/>
      </c>
      <c r="Y38" s="20" t="str" cm="1">
        <f t="array" ref="Y38">IF(COUNTIF($Y$3:$AJ37,TRUE)&gt;0,"",IF(SUM(--((AZ$21:AZ$25="FREE")+(COUNTIF($J$3:$J38,AZ$21:AZ$25)&gt;0)&gt;0))=5,TRUE,""))</f>
        <v/>
      </c>
      <c r="Z38" s="20" t="str" cm="1">
        <f t="array" ref="Z38">IF(COUNTIF($Y$3:$AJ37,TRUE)&gt;0,"",IF(SUM(--((BA$21:BA$25="FREE")+(COUNTIF($J$3:$J38,BA$21:BA$25)&gt;0)&gt;0))=5,TRUE,""))</f>
        <v/>
      </c>
      <c r="AA38" s="20" t="str" cm="1">
        <f t="array" ref="AA38">IF(COUNTIF($Y$3:$AJ37,TRUE)&gt;0,"",IF(SUM(--((BB$21:BB$25="FREE")+(COUNTIF($J$3:$J38,BB$21:BB$25)&gt;0)&gt;0))=5,TRUE,""))</f>
        <v/>
      </c>
      <c r="AB38" s="20" t="str" cm="1">
        <f t="array" ref="AB38">IF(COUNTIF($Y$3:$AJ37,TRUE)&gt;0,"",IF(SUM(--((BC$21:BC$25="FREE")+(COUNTIF($J$3:$J38,BC$21:BC$25)&gt;0)&gt;0))=5,TRUE,""))</f>
        <v/>
      </c>
      <c r="AC38" s="20" t="str" cm="1">
        <f t="array" ref="AC38">IF(COUNTIF($Y$3:$AJ37,TRUE)&gt;0,"",IF(SUM(--((BD$21:BD$25="FREE")+(COUNTIF($J$3:$J38,BD$21:BD$25)&gt;0)&gt;0))=5,TRUE,""))</f>
        <v/>
      </c>
      <c r="AD38" s="20" t="str" cm="1">
        <f t="array" ref="AD38">IF(COUNTIF($Y$3:$AJ37,TRUE)&gt;0,"",IF(SUM(--(($AZ$21:$BD$21="FREE")+(COUNTIF($J$3:$J38,$AZ$21:$BD$21)&gt;0)&gt;0))=5,TRUE,""))</f>
        <v/>
      </c>
      <c r="AE38" s="20" t="str" cm="1">
        <f t="array" ref="AE38">IF(COUNTIF($Y$3:$AJ37,TRUE)&gt;0,"",IF(SUM(--(($AZ$22:$BD$22="FREE")+(COUNTIF($J$3:$J38,$AZ$22:$BD$22)&gt;0)&gt;0))=5,TRUE,""))</f>
        <v/>
      </c>
      <c r="AF38" s="20" t="str" cm="1">
        <f t="array" ref="AF38">IF(COUNTIF($Y$3:$AJ37,TRUE)&gt;0,"",IF(SUM(--(($AZ$23:$BD$23="FREE")+(COUNTIF($J$3:$J38,$AZ$23:$BD$23)&gt;0)&gt;0))=5,TRUE,""))</f>
        <v/>
      </c>
      <c r="AG38" s="20" t="str" cm="1">
        <f t="array" ref="AG38">IF(COUNTIF($Y$3:$AJ37,TRUE)&gt;0,"",IF(SUM(--(($AZ$24:$BD$24="FREE")+(COUNTIF($J$3:$J38,$AZ$24:$BD$24)&gt;0)&gt;0))=5,TRUE,""))</f>
        <v/>
      </c>
      <c r="AH38" s="20" t="str" cm="1">
        <f t="array" ref="AH38">IF(COUNTIF($Y$3:$AJ37,TRUE)&gt;0,"",IF(SUM(--(($AZ$25:$BD$25="FREE")+(COUNTIF($J$3:$J38,$AZ$25:$BD$25)&gt;0)&gt;0))=5,TRUE,""))</f>
        <v/>
      </c>
      <c r="AI38" t="str" cm="1">
        <f t="array" ref="AI38">IF(COUNTIF($Y$3:$AJ37,TRUE)&gt;0,"",IF(SUM(--((CHOOSE({1,2,3,4,5},$AZ$21,$BA$22,$BB$23,$BC$24,$BD$25)="FREE")+(COUNTIF($J$3:$J38,CHOOSE({1,2,3,4,5},$AZ$21,$BA$22,$BB$23,$BC$24,$BD$25))&gt;0)&gt;0))=5,TRUE,""))</f>
        <v/>
      </c>
      <c r="AJ38" t="str" cm="1">
        <f t="array" ref="AJ38">IF(COUNTIF($Y$3:$AJ37,TRUE)&gt;0,"",IF(SUM(--((CHOOSE({1,2,3,4,5},$BD$21,$BC$22,$BB$23,$BA$24,$AZ$25)="FREE")+(COUNTIF($J$3:$J38,CHOOSE({1,2,3,4,5},$BD$21,$BC$22,$BB$23,$BA$24,$AZ$25))&gt;0)&gt;0))=5,TRUE,""))</f>
        <v/>
      </c>
      <c r="AK38" s="20" t="str" cm="1">
        <f t="array" ref="AK38">IF(COUNTIF($AK$3:$AV37,TRUE)&gt;0,"",IF(SUM(--((AZ$35:AZ$39="FREE")+(COUNTIF($J$3:$J38,AZ$35:AZ$39)&gt;0)&gt;0))=5,TRUE,""))</f>
        <v/>
      </c>
      <c r="AL38" s="20" t="str" cm="1">
        <f t="array" ref="AL38">IF(COUNTIF($AK$3:$AV37,TRUE)&gt;0,"",IF(SUM(--((BA$35:BA$39="FREE")+(COUNTIF($J$3:$J38,BA$35:BA$39)&gt;0)&gt;0))=5,TRUE,""))</f>
        <v/>
      </c>
      <c r="AM38" s="20" t="str" cm="1">
        <f t="array" ref="AM38">IF(COUNTIF($AK$3:$AV37,TRUE)&gt;0,"",IF(SUM(--((BB$35:BB$39="FREE")+(COUNTIF($J$3:$J38,BB$35:BB$39)&gt;0)&gt;0))=5,TRUE,""))</f>
        <v/>
      </c>
      <c r="AN38" s="20" t="str" cm="1">
        <f t="array" ref="AN38">IF(COUNTIF($AK$3:$AV37,TRUE)&gt;0,"",IF(SUM(--((BC$35:BC$39="FREE")+(COUNTIF($J$3:$J38,BC$35:BC$39)&gt;0)&gt;0))=5,TRUE,""))</f>
        <v/>
      </c>
      <c r="AO38" s="20" t="str" cm="1">
        <f t="array" ref="AO38">IF(COUNTIF($AK$3:$AV37,TRUE)&gt;0,"",IF(SUM(--((BD$35:BD$39="FREE")+(COUNTIF($J$3:$J38,BD$35:BD$39)&gt;0)&gt;0))=5,TRUE,""))</f>
        <v/>
      </c>
      <c r="AP38" s="20" t="str" cm="1">
        <f t="array" ref="AP38">IF(COUNTIF($AK$3:$AV37,TRUE)&gt;0,"",IF(SUM(--(($AZ$35:$BD$35="FREE")+(COUNTIF($J$3:$J38,$AZ$35:$BD$35)&gt;0)&gt;0))=5,TRUE,""))</f>
        <v/>
      </c>
      <c r="AQ38" s="20" t="str" cm="1">
        <f t="array" ref="AQ38">IF(COUNTIF($AK$3:$AV37,TRUE)&gt;0,"",IF(SUM(--(($AZ$36:$BD$36="FREE")+(COUNTIF($J$3:$J38,$AZ$36:$BD$36)&gt;0)&gt;0))=5,TRUE,""))</f>
        <v/>
      </c>
      <c r="AR38" s="20" t="str" cm="1">
        <f t="array" ref="AR38">IF(COUNTIF($AK$3:$AV37,TRUE)&gt;0,"",IF(SUM(--(($AZ$37:$BD$37="FREE")+(COUNTIF($J$3:$J38,$AZ$37:$BD$37)&gt;0)&gt;0))=5,TRUE,""))</f>
        <v/>
      </c>
      <c r="AS38" s="20" t="str" cm="1">
        <f t="array" ref="AS38">IF(COUNTIF($AK$3:$AV37,TRUE)&gt;0,"",IF(SUM(--(($AZ$38:$BD$38="FREE")+(COUNTIF($J$3:$J38,$AZ$38:$BD$38)&gt;0)&gt;0))=5,TRUE,""))</f>
        <v/>
      </c>
      <c r="AT38" s="20" t="str" cm="1">
        <f t="array" ref="AT38">IF(COUNTIF($AK$3:$AV37,TRUE)&gt;0,"",IF(SUM(--(($AZ$39:$BD$39="FREE")+(COUNTIF($J$3:$J38,$AZ$39:$BD$39)&gt;0)&gt;0))=5,TRUE,""))</f>
        <v/>
      </c>
      <c r="AU38" t="str" cm="1">
        <f t="array" ref="AU38">IF(COUNTIF($AK$3:$AV37,TRUE)&gt;0,"",IF(SUM(--((CHOOSE({1,2,3,4,5},$AZ$35,$BA$36,$BB$37,$BC$38,$BD$39)="FREE")+(COUNTIF($J$3:$J38,CHOOSE({1,2,3,4,5},$AZ$35,$BA$36,$BB$37,$BC$38,$BD$39))&gt;0)&gt;0))=5,TRUE,""))</f>
        <v/>
      </c>
      <c r="AV38" t="str" cm="1">
        <f t="array" ref="AV38">IF(COUNTIF($AK$3:$AV37,TRUE)&gt;0,"",IF(SUM(--((CHOOSE({1,2,3,4,5},$BD$35,$BC$36,$BB$37,$BA$38,$AZ$39)="FREE")+(COUNTIF($J$3:$J38,CHOOSE({1,2,3,4,5},$BD$35,$BC$36,$BB$37,$BA$38,$AZ$39))&gt;0)&gt;0))=5,TRUE,""))</f>
        <v/>
      </c>
      <c r="AY38" t="s">
        <v>69</v>
      </c>
      <c r="AZ38" s="7" t="s">
        <v>17</v>
      </c>
      <c r="BA38" s="7" t="s">
        <v>23</v>
      </c>
      <c r="BB38" s="7" t="s">
        <v>34</v>
      </c>
      <c r="BC38" s="7" t="s">
        <v>35</v>
      </c>
      <c r="BD38" s="7" t="s">
        <v>13</v>
      </c>
      <c r="BE38" s="16" cm="1">
        <f t="array" ref="BE38">IF(SUM(--((AZ38:BD38="FREE")+(COUNTIF($J$3:$J$52,AZ38:BD38)&gt;0)&gt;0))=5,$BC$32,0)</f>
        <v>0</v>
      </c>
      <c r="BF38" s="22" t="str">
        <f>AS1</f>
        <v/>
      </c>
      <c r="BG38" s="1" t="s">
        <v>56</v>
      </c>
      <c r="BH38" s="14" t="s">
        <v>63</v>
      </c>
      <c r="BI38">
        <f>BC40</f>
        <v>0</v>
      </c>
      <c r="BJ38" t="e">
        <f>_xlfn.IFNA(IF(_xlfn.XLOOKUP($A$1&amp;"-"&amp;A38,#REF!,#REF!)="D","D",""),"")</f>
        <v>#REF!</v>
      </c>
      <c r="BK38" t="str">
        <f>IF(BL38="DP","Duplicate Bonus",IF(BJ38="","",_xlfn.IFNA(_xlfn.XLOOKUP($A$1&amp;"-"&amp;A38,#REF!,#REF!),"")))</f>
        <v>Duplicate Bonus</v>
      </c>
      <c r="BL38" t="str">
        <f t="shared" si="5"/>
        <v>DP</v>
      </c>
      <c r="BM38" t="e">
        <f t="shared" si="6"/>
        <v>#REF!</v>
      </c>
      <c r="BN38" t="e">
        <f>IF(BM38="","","D"&amp;COUNTIF($BM$3:BM38,"D"))</f>
        <v>#REF!</v>
      </c>
    </row>
    <row r="39" spans="1:66" ht="18" customHeight="1" x14ac:dyDescent="0.25">
      <c r="A39">
        <v>37</v>
      </c>
      <c r="B39">
        <f>ScoreHelper!C52</f>
        <v>0</v>
      </c>
      <c r="C39">
        <f t="shared" si="3"/>
        <v>0</v>
      </c>
      <c r="D39">
        <f t="shared" si="4"/>
        <v>37</v>
      </c>
      <c r="E39" t="str">
        <f>IF(C39="","",IF(COUNTIF($C$3:C39,C39)&gt;1,"",C39))</f>
        <v/>
      </c>
      <c r="F39">
        <v>37</v>
      </c>
      <c r="G39" t="str">
        <f t="shared" si="9"/>
        <v/>
      </c>
      <c r="H39" t="str">
        <f>IF(G39="","",COUNTIF($G$3:G39,"?*"))</f>
        <v/>
      </c>
      <c r="I39">
        <v>37</v>
      </c>
      <c r="J39" t="str">
        <f t="shared" si="10"/>
        <v/>
      </c>
      <c r="K39" t="str">
        <f t="shared" si="11"/>
        <v/>
      </c>
      <c r="L39" t="str">
        <f>IF(J39="","",_xlfn.IFNA(_xlfn.XLOOKUP(J39,Bonuses!$A$3:$A$54,Bonuses!$H$3:$H$54),""))</f>
        <v/>
      </c>
      <c r="M39" s="20" t="str" cm="1">
        <f t="array" ref="M39">IF(COUNTIF($M$3:$X38,TRUE)&gt;0,"",IF(SUM(--((AZ$7:AZ$11="FREE")+(COUNTIF($J$3:$J39,AZ$7:AZ$11)&gt;0)&gt;0))=5,TRUE,""))</f>
        <v/>
      </c>
      <c r="N39" s="20" t="str" cm="1">
        <f t="array" ref="N39">IF(COUNTIF($M$3:$X38,TRUE)&gt;0,"",IF(SUM(--((BA$7:BA$11="FREE")+(COUNTIF($J$3:$J39,BA$7:BA$11)&gt;0)&gt;0))=5,TRUE,""))</f>
        <v/>
      </c>
      <c r="O39" s="20" t="str" cm="1">
        <f t="array" ref="O39">IF(COUNTIF($M$3:$X38,TRUE)&gt;0,"",IF(SUM(--((BB$7:BB$11="FREE")+(COUNTIF($J$3:$J39,BB$7:BB$11)&gt;0)&gt;0))=5,TRUE,""))</f>
        <v/>
      </c>
      <c r="P39" s="20" t="str" cm="1">
        <f t="array" ref="P39">IF(COUNTIF($M$3:$X38,TRUE)&gt;0,"",IF(SUM(--((BC$7:BC$11="FREE")+(COUNTIF($J$3:$J39,BC$7:BC$11)&gt;0)&gt;0))=5,TRUE,""))</f>
        <v/>
      </c>
      <c r="Q39" s="20" t="str" cm="1">
        <f t="array" ref="Q39">IF(COUNTIF($M$3:$X38,TRUE)&gt;0,"",IF(SUM(--((BD$7:BD$11="FREE")+(COUNTIF($J$3:$J39,BD$7:BD$11)&gt;0)&gt;0))=5,TRUE,""))</f>
        <v/>
      </c>
      <c r="R39" s="20" t="str" cm="1">
        <f t="array" ref="R39">IF(COUNTIF($M$3:$X38,TRUE)&gt;0,"",IF(SUM(--(($AZ$7:$BD$7="FREE")+(COUNTIF($J$3:$J39,$AZ$7:$BD$7)&gt;0)&gt;0))=5,TRUE,""))</f>
        <v/>
      </c>
      <c r="S39" s="20" t="str" cm="1">
        <f t="array" ref="S39">IF(COUNTIF($M$3:$X38,TRUE)&gt;0,"",IF(SUM(--(($AZ$8:$BD$8="FREE")+(COUNTIF($J$3:$J39,$AZ$8:$BD$8)&gt;0)&gt;0))=5,TRUE,""))</f>
        <v/>
      </c>
      <c r="T39" s="20" t="str" cm="1">
        <f t="array" ref="T39">IF(COUNTIF($M$3:$X38,TRUE)&gt;0,"",IF(SUM(--(($AZ$9:$BD$9="FREE")+(COUNTIF($J$3:$J39,$AZ$9:$BD$9)&gt;0)&gt;0))=5,TRUE,""))</f>
        <v/>
      </c>
      <c r="U39" s="20" t="str" cm="1">
        <f t="array" ref="U39">IF(COUNTIF($M$3:$X38,TRUE)&gt;0,"",IF(SUM(--(($AZ$10:$BD$10="FREE")+(COUNTIF($J$3:$J39,$AZ$10:$BD$10)&gt;0)&gt;0))=5,TRUE,""))</f>
        <v/>
      </c>
      <c r="V39" s="20" t="str" cm="1">
        <f t="array" ref="V39">IF(COUNTIF($M$3:$X38,TRUE)&gt;0,"",IF(SUM(--(($AZ$11:$BD$11="FREE")+(COUNTIF($J$3:$J39,$AZ$11:$BD$11)&gt;0)&gt;0))=5,TRUE,""))</f>
        <v/>
      </c>
      <c r="W39" t="str" cm="1">
        <f t="array" ref="W39">IF(COUNTIF($M$3:$X38,TRUE)&gt;0,"",IF(SUM(--((CHOOSE({1,2,3,4,5},$AZ$7,$BA$8,$BB$9,$BC$10,$BD$11)="FREE")+(COUNTIF($J$3:$J39,CHOOSE({1,2,3,4,5},$AZ$7,$BA$8,$BB$9,$BC$10,$BD$11))&gt;0)&gt;0))=5,TRUE,""))</f>
        <v/>
      </c>
      <c r="X39" t="str" cm="1">
        <f t="array" ref="X39">IF(COUNTIF($M$3:$X38,TRUE)&gt;0,"",IF(SUM(--((CHOOSE({1,2,3,4,5},$BD$7,$BC$8,$BB$9,$BA$10,$AZ$11)="FREE")+(COUNTIF($J$3:$J39,CHOOSE({1,2,3,4,5},$BD$7,$BC$8,$BB$9,$BA$10,$AZ$11))&gt;0)&gt;0))=5,TRUE,""))</f>
        <v/>
      </c>
      <c r="Y39" s="20" t="str" cm="1">
        <f t="array" ref="Y39">IF(COUNTIF($Y$3:$AJ38,TRUE)&gt;0,"",IF(SUM(--((AZ$21:AZ$25="FREE")+(COUNTIF($J$3:$J39,AZ$21:AZ$25)&gt;0)&gt;0))=5,TRUE,""))</f>
        <v/>
      </c>
      <c r="Z39" s="20" t="str" cm="1">
        <f t="array" ref="Z39">IF(COUNTIF($Y$3:$AJ38,TRUE)&gt;0,"",IF(SUM(--((BA$21:BA$25="FREE")+(COUNTIF($J$3:$J39,BA$21:BA$25)&gt;0)&gt;0))=5,TRUE,""))</f>
        <v/>
      </c>
      <c r="AA39" s="20" t="str" cm="1">
        <f t="array" ref="AA39">IF(COUNTIF($Y$3:$AJ38,TRUE)&gt;0,"",IF(SUM(--((BB$21:BB$25="FREE")+(COUNTIF($J$3:$J39,BB$21:BB$25)&gt;0)&gt;0))=5,TRUE,""))</f>
        <v/>
      </c>
      <c r="AB39" s="20" t="str" cm="1">
        <f t="array" ref="AB39">IF(COUNTIF($Y$3:$AJ38,TRUE)&gt;0,"",IF(SUM(--((BC$21:BC$25="FREE")+(COUNTIF($J$3:$J39,BC$21:BC$25)&gt;0)&gt;0))=5,TRUE,""))</f>
        <v/>
      </c>
      <c r="AC39" s="20" t="str" cm="1">
        <f t="array" ref="AC39">IF(COUNTIF($Y$3:$AJ38,TRUE)&gt;0,"",IF(SUM(--((BD$21:BD$25="FREE")+(COUNTIF($J$3:$J39,BD$21:BD$25)&gt;0)&gt;0))=5,TRUE,""))</f>
        <v/>
      </c>
      <c r="AD39" s="20" t="str" cm="1">
        <f t="array" ref="AD39">IF(COUNTIF($Y$3:$AJ38,TRUE)&gt;0,"",IF(SUM(--(($AZ$21:$BD$21="FREE")+(COUNTIF($J$3:$J39,$AZ$21:$BD$21)&gt;0)&gt;0))=5,TRUE,""))</f>
        <v/>
      </c>
      <c r="AE39" s="20" t="str" cm="1">
        <f t="array" ref="AE39">IF(COUNTIF($Y$3:$AJ38,TRUE)&gt;0,"",IF(SUM(--(($AZ$22:$BD$22="FREE")+(COUNTIF($J$3:$J39,$AZ$22:$BD$22)&gt;0)&gt;0))=5,TRUE,""))</f>
        <v/>
      </c>
      <c r="AF39" s="20" t="str" cm="1">
        <f t="array" ref="AF39">IF(COUNTIF($Y$3:$AJ38,TRUE)&gt;0,"",IF(SUM(--(($AZ$23:$BD$23="FREE")+(COUNTIF($J$3:$J39,$AZ$23:$BD$23)&gt;0)&gt;0))=5,TRUE,""))</f>
        <v/>
      </c>
      <c r="AG39" s="20" t="str" cm="1">
        <f t="array" ref="AG39">IF(COUNTIF($Y$3:$AJ38,TRUE)&gt;0,"",IF(SUM(--(($AZ$24:$BD$24="FREE")+(COUNTIF($J$3:$J39,$AZ$24:$BD$24)&gt;0)&gt;0))=5,TRUE,""))</f>
        <v/>
      </c>
      <c r="AH39" s="20" t="str" cm="1">
        <f t="array" ref="AH39">IF(COUNTIF($Y$3:$AJ38,TRUE)&gt;0,"",IF(SUM(--(($AZ$25:$BD$25="FREE")+(COUNTIF($J$3:$J39,$AZ$25:$BD$25)&gt;0)&gt;0))=5,TRUE,""))</f>
        <v/>
      </c>
      <c r="AI39" t="str" cm="1">
        <f t="array" ref="AI39">IF(COUNTIF($Y$3:$AJ38,TRUE)&gt;0,"",IF(SUM(--((CHOOSE({1,2,3,4,5},$AZ$21,$BA$22,$BB$23,$BC$24,$BD$25)="FREE")+(COUNTIF($J$3:$J39,CHOOSE({1,2,3,4,5},$AZ$21,$BA$22,$BB$23,$BC$24,$BD$25))&gt;0)&gt;0))=5,TRUE,""))</f>
        <v/>
      </c>
      <c r="AJ39" t="str" cm="1">
        <f t="array" ref="AJ39">IF(COUNTIF($Y$3:$AJ38,TRUE)&gt;0,"",IF(SUM(--((CHOOSE({1,2,3,4,5},$BD$21,$BC$22,$BB$23,$BA$24,$AZ$25)="FREE")+(COUNTIF($J$3:$J39,CHOOSE({1,2,3,4,5},$BD$21,$BC$22,$BB$23,$BA$24,$AZ$25))&gt;0)&gt;0))=5,TRUE,""))</f>
        <v/>
      </c>
      <c r="AK39" s="20" t="str" cm="1">
        <f t="array" ref="AK39">IF(COUNTIF($AK$3:$AV38,TRUE)&gt;0,"",IF(SUM(--((AZ$35:AZ$39="FREE")+(COUNTIF($J$3:$J39,AZ$35:AZ$39)&gt;0)&gt;0))=5,TRUE,""))</f>
        <v/>
      </c>
      <c r="AL39" s="20" t="str" cm="1">
        <f t="array" ref="AL39">IF(COUNTIF($AK$3:$AV38,TRUE)&gt;0,"",IF(SUM(--((BA$35:BA$39="FREE")+(COUNTIF($J$3:$J39,BA$35:BA$39)&gt;0)&gt;0))=5,TRUE,""))</f>
        <v/>
      </c>
      <c r="AM39" s="20" t="str" cm="1">
        <f t="array" ref="AM39">IF(COUNTIF($AK$3:$AV38,TRUE)&gt;0,"",IF(SUM(--((BB$35:BB$39="FREE")+(COUNTIF($J$3:$J39,BB$35:BB$39)&gt;0)&gt;0))=5,TRUE,""))</f>
        <v/>
      </c>
      <c r="AN39" s="20" t="str" cm="1">
        <f t="array" ref="AN39">IF(COUNTIF($AK$3:$AV38,TRUE)&gt;0,"",IF(SUM(--((BC$35:BC$39="FREE")+(COUNTIF($J$3:$J39,BC$35:BC$39)&gt;0)&gt;0))=5,TRUE,""))</f>
        <v/>
      </c>
      <c r="AO39" s="20" t="str" cm="1">
        <f t="array" ref="AO39">IF(COUNTIF($AK$3:$AV38,TRUE)&gt;0,"",IF(SUM(--((BD$35:BD$39="FREE")+(COUNTIF($J$3:$J39,BD$35:BD$39)&gt;0)&gt;0))=5,TRUE,""))</f>
        <v/>
      </c>
      <c r="AP39" s="20" t="str" cm="1">
        <f t="array" ref="AP39">IF(COUNTIF($AK$3:$AV38,TRUE)&gt;0,"",IF(SUM(--(($AZ$35:$BD$35="FREE")+(COUNTIF($J$3:$J39,$AZ$35:$BD$35)&gt;0)&gt;0))=5,TRUE,""))</f>
        <v/>
      </c>
      <c r="AQ39" s="20" t="str" cm="1">
        <f t="array" ref="AQ39">IF(COUNTIF($AK$3:$AV38,TRUE)&gt;0,"",IF(SUM(--(($AZ$36:$BD$36="FREE")+(COUNTIF($J$3:$J39,$AZ$36:$BD$36)&gt;0)&gt;0))=5,TRUE,""))</f>
        <v/>
      </c>
      <c r="AR39" s="20" t="str" cm="1">
        <f t="array" ref="AR39">IF(COUNTIF($AK$3:$AV38,TRUE)&gt;0,"",IF(SUM(--(($AZ$37:$BD$37="FREE")+(COUNTIF($J$3:$J39,$AZ$37:$BD$37)&gt;0)&gt;0))=5,TRUE,""))</f>
        <v/>
      </c>
      <c r="AS39" s="20" t="str" cm="1">
        <f t="array" ref="AS39">IF(COUNTIF($AK$3:$AV38,TRUE)&gt;0,"",IF(SUM(--(($AZ$38:$BD$38="FREE")+(COUNTIF($J$3:$J39,$AZ$38:$BD$38)&gt;0)&gt;0))=5,TRUE,""))</f>
        <v/>
      </c>
      <c r="AT39" s="20" t="str" cm="1">
        <f t="array" ref="AT39">IF(COUNTIF($AK$3:$AV38,TRUE)&gt;0,"",IF(SUM(--(($AZ$39:$BD$39="FREE")+(COUNTIF($J$3:$J39,$AZ$39:$BD$39)&gt;0)&gt;0))=5,TRUE,""))</f>
        <v/>
      </c>
      <c r="AU39" t="str" cm="1">
        <f t="array" ref="AU39">IF(COUNTIF($AK$3:$AV38,TRUE)&gt;0,"",IF(SUM(--((CHOOSE({1,2,3,4,5},$AZ$35,$BA$36,$BB$37,$BC$38,$BD$39)="FREE")+(COUNTIF($J$3:$J39,CHOOSE({1,2,3,4,5},$AZ$35,$BA$36,$BB$37,$BC$38,$BD$39))&gt;0)&gt;0))=5,TRUE,""))</f>
        <v/>
      </c>
      <c r="AV39" t="str" cm="1">
        <f t="array" ref="AV39">IF(COUNTIF($AK$3:$AV38,TRUE)&gt;0,"",IF(SUM(--((CHOOSE({1,2,3,4,5},$BD$35,$BC$36,$BB$37,$BA$38,$AZ$39)="FREE")+(COUNTIF($J$3:$J39,CHOOSE({1,2,3,4,5},$BD$35,$BC$36,$BB$37,$BA$38,$AZ$39))&gt;0)&gt;0))=5,TRUE,""))</f>
        <v/>
      </c>
      <c r="AY39" t="s">
        <v>70</v>
      </c>
      <c r="AZ39" s="7" t="s">
        <v>49</v>
      </c>
      <c r="BA39" s="7" t="s">
        <v>50</v>
      </c>
      <c r="BB39" s="7" t="s">
        <v>30</v>
      </c>
      <c r="BC39" s="7" t="s">
        <v>33</v>
      </c>
      <c r="BD39" s="7" t="s">
        <v>37</v>
      </c>
      <c r="BE39" s="16" cm="1">
        <f t="array" ref="BE39">IF(SUM(--((AZ39:BD39="FREE")+(COUNTIF($J$3:$J$52,AZ39:BD39)&gt;0)&gt;0))=5,$BC$32,0)</f>
        <v>0</v>
      </c>
      <c r="BF39" s="22" t="str">
        <f>AT1</f>
        <v/>
      </c>
      <c r="BG39" s="1" t="s">
        <v>57</v>
      </c>
      <c r="BH39" s="14" t="s">
        <v>63</v>
      </c>
      <c r="BI39">
        <f>BD40</f>
        <v>0</v>
      </c>
      <c r="BJ39" t="e">
        <f>_xlfn.IFNA(IF(_xlfn.XLOOKUP($A$1&amp;"-"&amp;A39,#REF!,#REF!)="D","D",""),"")</f>
        <v>#REF!</v>
      </c>
      <c r="BK39" t="str">
        <f>IF(BL39="DP","Duplicate Bonus",IF(BJ39="","",_xlfn.IFNA(_xlfn.XLOOKUP($A$1&amp;"-"&amp;A39,#REF!,#REF!),"")))</f>
        <v>Duplicate Bonus</v>
      </c>
      <c r="BL39" t="str">
        <f t="shared" si="5"/>
        <v>DP</v>
      </c>
      <c r="BM39" t="e">
        <f t="shared" si="6"/>
        <v>#REF!</v>
      </c>
      <c r="BN39" t="e">
        <f>IF(BM39="","","D"&amp;COUNTIF($BM$3:BM39,"D"))</f>
        <v>#REF!</v>
      </c>
    </row>
    <row r="40" spans="1:66" ht="18" customHeight="1" x14ac:dyDescent="0.25">
      <c r="A40">
        <v>38</v>
      </c>
      <c r="B40">
        <f>ScoreHelper!C53</f>
        <v>0</v>
      </c>
      <c r="C40">
        <f t="shared" si="3"/>
        <v>0</v>
      </c>
      <c r="D40">
        <f t="shared" si="4"/>
        <v>38</v>
      </c>
      <c r="E40" t="str">
        <f>IF(C40="","",IF(COUNTIF($C$3:C40,C40)&gt;1,"",C40))</f>
        <v/>
      </c>
      <c r="F40">
        <v>38</v>
      </c>
      <c r="G40" t="str">
        <f t="shared" si="9"/>
        <v/>
      </c>
      <c r="H40" t="str">
        <f>IF(G40="","",COUNTIF($G$3:G40,"?*"))</f>
        <v/>
      </c>
      <c r="I40">
        <v>38</v>
      </c>
      <c r="J40" t="str">
        <f t="shared" si="10"/>
        <v/>
      </c>
      <c r="K40" t="str">
        <f t="shared" si="11"/>
        <v/>
      </c>
      <c r="L40" t="str">
        <f>IF(J40="","",_xlfn.IFNA(_xlfn.XLOOKUP(J40,Bonuses!$A$3:$A$54,Bonuses!$H$3:$H$54),""))</f>
        <v/>
      </c>
      <c r="M40" s="20" t="str" cm="1">
        <f t="array" ref="M40">IF(COUNTIF($M$3:$X39,TRUE)&gt;0,"",IF(SUM(--((AZ$7:AZ$11="FREE")+(COUNTIF($J$3:$J40,AZ$7:AZ$11)&gt;0)&gt;0))=5,TRUE,""))</f>
        <v/>
      </c>
      <c r="N40" s="20" t="str" cm="1">
        <f t="array" ref="N40">IF(COUNTIF($M$3:$X39,TRUE)&gt;0,"",IF(SUM(--((BA$7:BA$11="FREE")+(COUNTIF($J$3:$J40,BA$7:BA$11)&gt;0)&gt;0))=5,TRUE,""))</f>
        <v/>
      </c>
      <c r="O40" s="20" t="str" cm="1">
        <f t="array" ref="O40">IF(COUNTIF($M$3:$X39,TRUE)&gt;0,"",IF(SUM(--((BB$7:BB$11="FREE")+(COUNTIF($J$3:$J40,BB$7:BB$11)&gt;0)&gt;0))=5,TRUE,""))</f>
        <v/>
      </c>
      <c r="P40" s="20" t="str" cm="1">
        <f t="array" ref="P40">IF(COUNTIF($M$3:$X39,TRUE)&gt;0,"",IF(SUM(--((BC$7:BC$11="FREE")+(COUNTIF($J$3:$J40,BC$7:BC$11)&gt;0)&gt;0))=5,TRUE,""))</f>
        <v/>
      </c>
      <c r="Q40" s="20" t="str" cm="1">
        <f t="array" ref="Q40">IF(COUNTIF($M$3:$X39,TRUE)&gt;0,"",IF(SUM(--((BD$7:BD$11="FREE")+(COUNTIF($J$3:$J40,BD$7:BD$11)&gt;0)&gt;0))=5,TRUE,""))</f>
        <v/>
      </c>
      <c r="R40" s="20" t="str" cm="1">
        <f t="array" ref="R40">IF(COUNTIF($M$3:$X39,TRUE)&gt;0,"",IF(SUM(--(($AZ$7:$BD$7="FREE")+(COUNTIF($J$3:$J40,$AZ$7:$BD$7)&gt;0)&gt;0))=5,TRUE,""))</f>
        <v/>
      </c>
      <c r="S40" s="20" t="str" cm="1">
        <f t="array" ref="S40">IF(COUNTIF($M$3:$X39,TRUE)&gt;0,"",IF(SUM(--(($AZ$8:$BD$8="FREE")+(COUNTIF($J$3:$J40,$AZ$8:$BD$8)&gt;0)&gt;0))=5,TRUE,""))</f>
        <v/>
      </c>
      <c r="T40" s="20" t="str" cm="1">
        <f t="array" ref="T40">IF(COUNTIF($M$3:$X39,TRUE)&gt;0,"",IF(SUM(--(($AZ$9:$BD$9="FREE")+(COUNTIF($J$3:$J40,$AZ$9:$BD$9)&gt;0)&gt;0))=5,TRUE,""))</f>
        <v/>
      </c>
      <c r="U40" s="20" t="str" cm="1">
        <f t="array" ref="U40">IF(COUNTIF($M$3:$X39,TRUE)&gt;0,"",IF(SUM(--(($AZ$10:$BD$10="FREE")+(COUNTIF($J$3:$J40,$AZ$10:$BD$10)&gt;0)&gt;0))=5,TRUE,""))</f>
        <v/>
      </c>
      <c r="V40" s="20" t="str" cm="1">
        <f t="array" ref="V40">IF(COUNTIF($M$3:$X39,TRUE)&gt;0,"",IF(SUM(--(($AZ$11:$BD$11="FREE")+(COUNTIF($J$3:$J40,$AZ$11:$BD$11)&gt;0)&gt;0))=5,TRUE,""))</f>
        <v/>
      </c>
      <c r="W40" t="str" cm="1">
        <f t="array" ref="W40">IF(COUNTIF($M$3:$X39,TRUE)&gt;0,"",IF(SUM(--((CHOOSE({1,2,3,4,5},$AZ$7,$BA$8,$BB$9,$BC$10,$BD$11)="FREE")+(COUNTIF($J$3:$J40,CHOOSE({1,2,3,4,5},$AZ$7,$BA$8,$BB$9,$BC$10,$BD$11))&gt;0)&gt;0))=5,TRUE,""))</f>
        <v/>
      </c>
      <c r="X40" t="str" cm="1">
        <f t="array" ref="X40">IF(COUNTIF($M$3:$X39,TRUE)&gt;0,"",IF(SUM(--((CHOOSE({1,2,3,4,5},$BD$7,$BC$8,$BB$9,$BA$10,$AZ$11)="FREE")+(COUNTIF($J$3:$J40,CHOOSE({1,2,3,4,5},$BD$7,$BC$8,$BB$9,$BA$10,$AZ$11))&gt;0)&gt;0))=5,TRUE,""))</f>
        <v/>
      </c>
      <c r="Y40" s="20" t="str" cm="1">
        <f t="array" ref="Y40">IF(COUNTIF($Y$3:$AJ39,TRUE)&gt;0,"",IF(SUM(--((AZ$21:AZ$25="FREE")+(COUNTIF($J$3:$J40,AZ$21:AZ$25)&gt;0)&gt;0))=5,TRUE,""))</f>
        <v/>
      </c>
      <c r="Z40" s="20" t="str" cm="1">
        <f t="array" ref="Z40">IF(COUNTIF($Y$3:$AJ39,TRUE)&gt;0,"",IF(SUM(--((BA$21:BA$25="FREE")+(COUNTIF($J$3:$J40,BA$21:BA$25)&gt;0)&gt;0))=5,TRUE,""))</f>
        <v/>
      </c>
      <c r="AA40" s="20" t="str" cm="1">
        <f t="array" ref="AA40">IF(COUNTIF($Y$3:$AJ39,TRUE)&gt;0,"",IF(SUM(--((BB$21:BB$25="FREE")+(COUNTIF($J$3:$J40,BB$21:BB$25)&gt;0)&gt;0))=5,TRUE,""))</f>
        <v/>
      </c>
      <c r="AB40" s="20" t="str" cm="1">
        <f t="array" ref="AB40">IF(COUNTIF($Y$3:$AJ39,TRUE)&gt;0,"",IF(SUM(--((BC$21:BC$25="FREE")+(COUNTIF($J$3:$J40,BC$21:BC$25)&gt;0)&gt;0))=5,TRUE,""))</f>
        <v/>
      </c>
      <c r="AC40" s="20" t="str" cm="1">
        <f t="array" ref="AC40">IF(COUNTIF($Y$3:$AJ39,TRUE)&gt;0,"",IF(SUM(--((BD$21:BD$25="FREE")+(COUNTIF($J$3:$J40,BD$21:BD$25)&gt;0)&gt;0))=5,TRUE,""))</f>
        <v/>
      </c>
      <c r="AD40" s="20" t="str" cm="1">
        <f t="array" ref="AD40">IF(COUNTIF($Y$3:$AJ39,TRUE)&gt;0,"",IF(SUM(--(($AZ$21:$BD$21="FREE")+(COUNTIF($J$3:$J40,$AZ$21:$BD$21)&gt;0)&gt;0))=5,TRUE,""))</f>
        <v/>
      </c>
      <c r="AE40" s="20" t="str" cm="1">
        <f t="array" ref="AE40">IF(COUNTIF($Y$3:$AJ39,TRUE)&gt;0,"",IF(SUM(--(($AZ$22:$BD$22="FREE")+(COUNTIF($J$3:$J40,$AZ$22:$BD$22)&gt;0)&gt;0))=5,TRUE,""))</f>
        <v/>
      </c>
      <c r="AF40" s="20" t="str" cm="1">
        <f t="array" ref="AF40">IF(COUNTIF($Y$3:$AJ39,TRUE)&gt;0,"",IF(SUM(--(($AZ$23:$BD$23="FREE")+(COUNTIF($J$3:$J40,$AZ$23:$BD$23)&gt;0)&gt;0))=5,TRUE,""))</f>
        <v/>
      </c>
      <c r="AG40" s="20" t="str" cm="1">
        <f t="array" ref="AG40">IF(COUNTIF($Y$3:$AJ39,TRUE)&gt;0,"",IF(SUM(--(($AZ$24:$BD$24="FREE")+(COUNTIF($J$3:$J40,$AZ$24:$BD$24)&gt;0)&gt;0))=5,TRUE,""))</f>
        <v/>
      </c>
      <c r="AH40" s="20" t="str" cm="1">
        <f t="array" ref="AH40">IF(COUNTIF($Y$3:$AJ39,TRUE)&gt;0,"",IF(SUM(--(($AZ$25:$BD$25="FREE")+(COUNTIF($J$3:$J40,$AZ$25:$BD$25)&gt;0)&gt;0))=5,TRUE,""))</f>
        <v/>
      </c>
      <c r="AI40" t="str" cm="1">
        <f t="array" ref="AI40">IF(COUNTIF($Y$3:$AJ39,TRUE)&gt;0,"",IF(SUM(--((CHOOSE({1,2,3,4,5},$AZ$21,$BA$22,$BB$23,$BC$24,$BD$25)="FREE")+(COUNTIF($J$3:$J40,CHOOSE({1,2,3,4,5},$AZ$21,$BA$22,$BB$23,$BC$24,$BD$25))&gt;0)&gt;0))=5,TRUE,""))</f>
        <v/>
      </c>
      <c r="AJ40" t="str" cm="1">
        <f t="array" ref="AJ40">IF(COUNTIF($Y$3:$AJ39,TRUE)&gt;0,"",IF(SUM(--((CHOOSE({1,2,3,4,5},$BD$21,$BC$22,$BB$23,$BA$24,$AZ$25)="FREE")+(COUNTIF($J$3:$J40,CHOOSE({1,2,3,4,5},$BD$21,$BC$22,$BB$23,$BA$24,$AZ$25))&gt;0)&gt;0))=5,TRUE,""))</f>
        <v/>
      </c>
      <c r="AK40" s="20" t="str" cm="1">
        <f t="array" ref="AK40">IF(COUNTIF($AK$3:$AV39,TRUE)&gt;0,"",IF(SUM(--((AZ$35:AZ$39="FREE")+(COUNTIF($J$3:$J40,AZ$35:AZ$39)&gt;0)&gt;0))=5,TRUE,""))</f>
        <v/>
      </c>
      <c r="AL40" s="20" t="str" cm="1">
        <f t="array" ref="AL40">IF(COUNTIF($AK$3:$AV39,TRUE)&gt;0,"",IF(SUM(--((BA$35:BA$39="FREE")+(COUNTIF($J$3:$J40,BA$35:BA$39)&gt;0)&gt;0))=5,TRUE,""))</f>
        <v/>
      </c>
      <c r="AM40" s="20" t="str" cm="1">
        <f t="array" ref="AM40">IF(COUNTIF($AK$3:$AV39,TRUE)&gt;0,"",IF(SUM(--((BB$35:BB$39="FREE")+(COUNTIF($J$3:$J40,BB$35:BB$39)&gt;0)&gt;0))=5,TRUE,""))</f>
        <v/>
      </c>
      <c r="AN40" s="20" t="str" cm="1">
        <f t="array" ref="AN40">IF(COUNTIF($AK$3:$AV39,TRUE)&gt;0,"",IF(SUM(--((BC$35:BC$39="FREE")+(COUNTIF($J$3:$J40,BC$35:BC$39)&gt;0)&gt;0))=5,TRUE,""))</f>
        <v/>
      </c>
      <c r="AO40" s="20" t="str" cm="1">
        <f t="array" ref="AO40">IF(COUNTIF($AK$3:$AV39,TRUE)&gt;0,"",IF(SUM(--((BD$35:BD$39="FREE")+(COUNTIF($J$3:$J40,BD$35:BD$39)&gt;0)&gt;0))=5,TRUE,""))</f>
        <v/>
      </c>
      <c r="AP40" s="20" t="str" cm="1">
        <f t="array" ref="AP40">IF(COUNTIF($AK$3:$AV39,TRUE)&gt;0,"",IF(SUM(--(($AZ$35:$BD$35="FREE")+(COUNTIF($J$3:$J40,$AZ$35:$BD$35)&gt;0)&gt;0))=5,TRUE,""))</f>
        <v/>
      </c>
      <c r="AQ40" s="20" t="str" cm="1">
        <f t="array" ref="AQ40">IF(COUNTIF($AK$3:$AV39,TRUE)&gt;0,"",IF(SUM(--(($AZ$36:$BD$36="FREE")+(COUNTIF($J$3:$J40,$AZ$36:$BD$36)&gt;0)&gt;0))=5,TRUE,""))</f>
        <v/>
      </c>
      <c r="AR40" s="20" t="str" cm="1">
        <f t="array" ref="AR40">IF(COUNTIF($AK$3:$AV39,TRUE)&gt;0,"",IF(SUM(--(($AZ$37:$BD$37="FREE")+(COUNTIF($J$3:$J40,$AZ$37:$BD$37)&gt;0)&gt;0))=5,TRUE,""))</f>
        <v/>
      </c>
      <c r="AS40" s="20" t="str" cm="1">
        <f t="array" ref="AS40">IF(COUNTIF($AK$3:$AV39,TRUE)&gt;0,"",IF(SUM(--(($AZ$38:$BD$38="FREE")+(COUNTIF($J$3:$J40,$AZ$38:$BD$38)&gt;0)&gt;0))=5,TRUE,""))</f>
        <v/>
      </c>
      <c r="AT40" s="20" t="str" cm="1">
        <f t="array" ref="AT40">IF(COUNTIF($AK$3:$AV39,TRUE)&gt;0,"",IF(SUM(--(($AZ$39:$BD$39="FREE")+(COUNTIF($J$3:$J40,$AZ$39:$BD$39)&gt;0)&gt;0))=5,TRUE,""))</f>
        <v/>
      </c>
      <c r="AU40" t="str" cm="1">
        <f t="array" ref="AU40">IF(COUNTIF($AK$3:$AV39,TRUE)&gt;0,"",IF(SUM(--((CHOOSE({1,2,3,4,5},$AZ$35,$BA$36,$BB$37,$BC$38,$BD$39)="FREE")+(COUNTIF($J$3:$J40,CHOOSE({1,2,3,4,5},$AZ$35,$BA$36,$BB$37,$BC$38,$BD$39))&gt;0)&gt;0))=5,TRUE,""))</f>
        <v/>
      </c>
      <c r="AV40" t="str" cm="1">
        <f t="array" ref="AV40">IF(COUNTIF($AK$3:$AV39,TRUE)&gt;0,"",IF(SUM(--((CHOOSE({1,2,3,4,5},$BD$35,$BC$36,$BB$37,$BA$38,$AZ$39)="FREE")+(COUNTIF($J$3:$J40,CHOOSE({1,2,3,4,5},$BD$35,$BC$36,$BB$37,$BA$38,$AZ$39))&gt;0)&gt;0))=5,TRUE,""))</f>
        <v/>
      </c>
      <c r="AY40" s="16" cm="1">
        <f t="array" ref="AY40">IF(SUM(--((CHOOSE({1,2,3,4,5},BD35,BC36,BB37,BA38,AZ39)="FREE")+(COUNTIF($J$3:$J$52,CHOOSE({1,2,3,4,5},BD35,BC36,BB37,BA38,AZ39))&gt;0)&gt;0))=5,$BC$32,0)</f>
        <v>0</v>
      </c>
      <c r="AZ40" s="16" cm="1">
        <f t="array" ref="AZ40">IF(SUM(--((AZ35:AZ39="FREE")+(COUNTIF($J$3:$J$52,AZ35:AZ39)&gt;0)&gt;0))=5,$BC$32,0)</f>
        <v>0</v>
      </c>
      <c r="BA40" s="16" cm="1">
        <f t="array" ref="BA40">IF(SUM(--((BA35:BA39="FREE")+(COUNTIF($J$3:$J$52,BA35:BA39)&gt;0)&gt;0))=5,$BC$32,0)</f>
        <v>0</v>
      </c>
      <c r="BB40" s="16" cm="1">
        <f t="array" ref="BB40">IF(SUM(--((BB35:BB39="FREE")+(COUNTIF($J$3:$J$52,BB35:BB39)&gt;0)&gt;0))=5,$BC$32,0)</f>
        <v>0</v>
      </c>
      <c r="BC40" s="16" cm="1">
        <f t="array" ref="BC40">IF(SUM(--((BC35:BC39="FREE")+(COUNTIF($J$3:$J$52,BC35:BC39)&gt;0)&gt;0))=5,$BC$32,0)</f>
        <v>0</v>
      </c>
      <c r="BD40" s="16" cm="1">
        <f t="array" ref="BD40">IF(SUM(--((BD35:BD39="FREE")+(COUNTIF($J$3:$J$52,BD35:BD39)&gt;0)&gt;0))=5,$BC$32,0)</f>
        <v>0</v>
      </c>
      <c r="BE40" s="16" cm="1">
        <f t="array" ref="BE40">IF(SUM(--((CHOOSE({1,2,3,4,5},AZ35,BA36,BB37,BC38,BD39)="FREE")+(COUNTIF($J$3:$J$52,CHOOSE({1,2,3,4,5},AZ35,BA36,BB37,BC38,BD39))&gt;0)&gt;0))=5,$BC$32,0)</f>
        <v>0</v>
      </c>
      <c r="BG40" s="10" t="s">
        <v>66</v>
      </c>
      <c r="BH40" s="14" t="s">
        <v>63</v>
      </c>
      <c r="BI40">
        <f t="shared" ref="BI40:BI45" si="12">BE35</f>
        <v>0</v>
      </c>
      <c r="BJ40" t="e">
        <f>_xlfn.IFNA(IF(_xlfn.XLOOKUP($A$1&amp;"-"&amp;A40,#REF!,#REF!)="D","D",""),"")</f>
        <v>#REF!</v>
      </c>
      <c r="BK40" t="str">
        <f>IF(BL40="DP","Duplicate Bonus",IF(BJ40="","",_xlfn.IFNA(_xlfn.XLOOKUP($A$1&amp;"-"&amp;A40,#REF!,#REF!),"")))</f>
        <v>Duplicate Bonus</v>
      </c>
      <c r="BL40" t="str">
        <f t="shared" si="5"/>
        <v>DP</v>
      </c>
      <c r="BM40" t="e">
        <f t="shared" si="6"/>
        <v>#REF!</v>
      </c>
      <c r="BN40" t="e">
        <f>IF(BM40="","","D"&amp;COUNTIF($BM$3:BM40,"D"))</f>
        <v>#REF!</v>
      </c>
    </row>
    <row r="41" spans="1:66" ht="18" customHeight="1" x14ac:dyDescent="0.25">
      <c r="A41">
        <v>39</v>
      </c>
      <c r="B41">
        <f>ScoreHelper!C54</f>
        <v>0</v>
      </c>
      <c r="C41">
        <f t="shared" si="3"/>
        <v>0</v>
      </c>
      <c r="D41">
        <f t="shared" si="4"/>
        <v>39</v>
      </c>
      <c r="E41" t="str">
        <f>IF(C41="","",IF(COUNTIF($C$3:C41,C41)&gt;1,"",C41))</f>
        <v/>
      </c>
      <c r="F41">
        <v>39</v>
      </c>
      <c r="G41" t="str">
        <f t="shared" si="9"/>
        <v/>
      </c>
      <c r="H41" t="str">
        <f>IF(G41="","",COUNTIF($G$3:G41,"?*"))</f>
        <v/>
      </c>
      <c r="I41">
        <v>39</v>
      </c>
      <c r="J41" t="str">
        <f t="shared" si="10"/>
        <v/>
      </c>
      <c r="K41" t="str">
        <f t="shared" si="11"/>
        <v/>
      </c>
      <c r="L41" t="str">
        <f>IF(J41="","",_xlfn.IFNA(_xlfn.XLOOKUP(J41,Bonuses!$A$3:$A$54,Bonuses!$H$3:$H$54),""))</f>
        <v/>
      </c>
      <c r="M41" s="20" t="str" cm="1">
        <f t="array" ref="M41">IF(COUNTIF($M$3:$X40,TRUE)&gt;0,"",IF(SUM(--((AZ$7:AZ$11="FREE")+(COUNTIF($J$3:$J41,AZ$7:AZ$11)&gt;0)&gt;0))=5,TRUE,""))</f>
        <v/>
      </c>
      <c r="N41" s="20" t="str" cm="1">
        <f t="array" ref="N41">IF(COUNTIF($M$3:$X40,TRUE)&gt;0,"",IF(SUM(--((BA$7:BA$11="FREE")+(COUNTIF($J$3:$J41,BA$7:BA$11)&gt;0)&gt;0))=5,TRUE,""))</f>
        <v/>
      </c>
      <c r="O41" s="20" t="str" cm="1">
        <f t="array" ref="O41">IF(COUNTIF($M$3:$X40,TRUE)&gt;0,"",IF(SUM(--((BB$7:BB$11="FREE")+(COUNTIF($J$3:$J41,BB$7:BB$11)&gt;0)&gt;0))=5,TRUE,""))</f>
        <v/>
      </c>
      <c r="P41" s="20" t="str" cm="1">
        <f t="array" ref="P41">IF(COUNTIF($M$3:$X40,TRUE)&gt;0,"",IF(SUM(--((BC$7:BC$11="FREE")+(COUNTIF($J$3:$J41,BC$7:BC$11)&gt;0)&gt;0))=5,TRUE,""))</f>
        <v/>
      </c>
      <c r="Q41" s="20" t="str" cm="1">
        <f t="array" ref="Q41">IF(COUNTIF($M$3:$X40,TRUE)&gt;0,"",IF(SUM(--((BD$7:BD$11="FREE")+(COUNTIF($J$3:$J41,BD$7:BD$11)&gt;0)&gt;0))=5,TRUE,""))</f>
        <v/>
      </c>
      <c r="R41" s="20" t="str" cm="1">
        <f t="array" ref="R41">IF(COUNTIF($M$3:$X40,TRUE)&gt;0,"",IF(SUM(--(($AZ$7:$BD$7="FREE")+(COUNTIF($J$3:$J41,$AZ$7:$BD$7)&gt;0)&gt;0))=5,TRUE,""))</f>
        <v/>
      </c>
      <c r="S41" s="20" t="str" cm="1">
        <f t="array" ref="S41">IF(COUNTIF($M$3:$X40,TRUE)&gt;0,"",IF(SUM(--(($AZ$8:$BD$8="FREE")+(COUNTIF($J$3:$J41,$AZ$8:$BD$8)&gt;0)&gt;0))=5,TRUE,""))</f>
        <v/>
      </c>
      <c r="T41" s="20" t="str" cm="1">
        <f t="array" ref="T41">IF(COUNTIF($M$3:$X40,TRUE)&gt;0,"",IF(SUM(--(($AZ$9:$BD$9="FREE")+(COUNTIF($J$3:$J41,$AZ$9:$BD$9)&gt;0)&gt;0))=5,TRUE,""))</f>
        <v/>
      </c>
      <c r="U41" s="20" t="str" cm="1">
        <f t="array" ref="U41">IF(COUNTIF($M$3:$X40,TRUE)&gt;0,"",IF(SUM(--(($AZ$10:$BD$10="FREE")+(COUNTIF($J$3:$J41,$AZ$10:$BD$10)&gt;0)&gt;0))=5,TRUE,""))</f>
        <v/>
      </c>
      <c r="V41" s="20" t="str" cm="1">
        <f t="array" ref="V41">IF(COUNTIF($M$3:$X40,TRUE)&gt;0,"",IF(SUM(--(($AZ$11:$BD$11="FREE")+(COUNTIF($J$3:$J41,$AZ$11:$BD$11)&gt;0)&gt;0))=5,TRUE,""))</f>
        <v/>
      </c>
      <c r="W41" t="str" cm="1">
        <f t="array" ref="W41">IF(COUNTIF($M$3:$X40,TRUE)&gt;0,"",IF(SUM(--((CHOOSE({1,2,3,4,5},$AZ$7,$BA$8,$BB$9,$BC$10,$BD$11)="FREE")+(COUNTIF($J$3:$J41,CHOOSE({1,2,3,4,5},$AZ$7,$BA$8,$BB$9,$BC$10,$BD$11))&gt;0)&gt;0))=5,TRUE,""))</f>
        <v/>
      </c>
      <c r="X41" t="str" cm="1">
        <f t="array" ref="X41">IF(COUNTIF($M$3:$X40,TRUE)&gt;0,"",IF(SUM(--((CHOOSE({1,2,3,4,5},$BD$7,$BC$8,$BB$9,$BA$10,$AZ$11)="FREE")+(COUNTIF($J$3:$J41,CHOOSE({1,2,3,4,5},$BD$7,$BC$8,$BB$9,$BA$10,$AZ$11))&gt;0)&gt;0))=5,TRUE,""))</f>
        <v/>
      </c>
      <c r="Y41" s="20" t="str" cm="1">
        <f t="array" ref="Y41">IF(COUNTIF($Y$3:$AJ40,TRUE)&gt;0,"",IF(SUM(--((AZ$21:AZ$25="FREE")+(COUNTIF($J$3:$J41,AZ$21:AZ$25)&gt;0)&gt;0))=5,TRUE,""))</f>
        <v/>
      </c>
      <c r="Z41" s="20" t="str" cm="1">
        <f t="array" ref="Z41">IF(COUNTIF($Y$3:$AJ40,TRUE)&gt;0,"",IF(SUM(--((BA$21:BA$25="FREE")+(COUNTIF($J$3:$J41,BA$21:BA$25)&gt;0)&gt;0))=5,TRUE,""))</f>
        <v/>
      </c>
      <c r="AA41" s="20" t="str" cm="1">
        <f t="array" ref="AA41">IF(COUNTIF($Y$3:$AJ40,TRUE)&gt;0,"",IF(SUM(--((BB$21:BB$25="FREE")+(COUNTIF($J$3:$J41,BB$21:BB$25)&gt;0)&gt;0))=5,TRUE,""))</f>
        <v/>
      </c>
      <c r="AB41" s="20" t="str" cm="1">
        <f t="array" ref="AB41">IF(COUNTIF($Y$3:$AJ40,TRUE)&gt;0,"",IF(SUM(--((BC$21:BC$25="FREE")+(COUNTIF($J$3:$J41,BC$21:BC$25)&gt;0)&gt;0))=5,TRUE,""))</f>
        <v/>
      </c>
      <c r="AC41" s="20" t="str" cm="1">
        <f t="array" ref="AC41">IF(COUNTIF($Y$3:$AJ40,TRUE)&gt;0,"",IF(SUM(--((BD$21:BD$25="FREE")+(COUNTIF($J$3:$J41,BD$21:BD$25)&gt;0)&gt;0))=5,TRUE,""))</f>
        <v/>
      </c>
      <c r="AD41" s="20" t="str" cm="1">
        <f t="array" ref="AD41">IF(COUNTIF($Y$3:$AJ40,TRUE)&gt;0,"",IF(SUM(--(($AZ$21:$BD$21="FREE")+(COUNTIF($J$3:$J41,$AZ$21:$BD$21)&gt;0)&gt;0))=5,TRUE,""))</f>
        <v/>
      </c>
      <c r="AE41" s="20" t="str" cm="1">
        <f t="array" ref="AE41">IF(COUNTIF($Y$3:$AJ40,TRUE)&gt;0,"",IF(SUM(--(($AZ$22:$BD$22="FREE")+(COUNTIF($J$3:$J41,$AZ$22:$BD$22)&gt;0)&gt;0))=5,TRUE,""))</f>
        <v/>
      </c>
      <c r="AF41" s="20" t="str" cm="1">
        <f t="array" ref="AF41">IF(COUNTIF($Y$3:$AJ40,TRUE)&gt;0,"",IF(SUM(--(($AZ$23:$BD$23="FREE")+(COUNTIF($J$3:$J41,$AZ$23:$BD$23)&gt;0)&gt;0))=5,TRUE,""))</f>
        <v/>
      </c>
      <c r="AG41" s="20" t="str" cm="1">
        <f t="array" ref="AG41">IF(COUNTIF($Y$3:$AJ40,TRUE)&gt;0,"",IF(SUM(--(($AZ$24:$BD$24="FREE")+(COUNTIF($J$3:$J41,$AZ$24:$BD$24)&gt;0)&gt;0))=5,TRUE,""))</f>
        <v/>
      </c>
      <c r="AH41" s="20" t="str" cm="1">
        <f t="array" ref="AH41">IF(COUNTIF($Y$3:$AJ40,TRUE)&gt;0,"",IF(SUM(--(($AZ$25:$BD$25="FREE")+(COUNTIF($J$3:$J41,$AZ$25:$BD$25)&gt;0)&gt;0))=5,TRUE,""))</f>
        <v/>
      </c>
      <c r="AI41" t="str" cm="1">
        <f t="array" ref="AI41">IF(COUNTIF($Y$3:$AJ40,TRUE)&gt;0,"",IF(SUM(--((CHOOSE({1,2,3,4,5},$AZ$21,$BA$22,$BB$23,$BC$24,$BD$25)="FREE")+(COUNTIF($J$3:$J41,CHOOSE({1,2,3,4,5},$AZ$21,$BA$22,$BB$23,$BC$24,$BD$25))&gt;0)&gt;0))=5,TRUE,""))</f>
        <v/>
      </c>
      <c r="AJ41" t="str" cm="1">
        <f t="array" ref="AJ41">IF(COUNTIF($Y$3:$AJ40,TRUE)&gt;0,"",IF(SUM(--((CHOOSE({1,2,3,4,5},$BD$21,$BC$22,$BB$23,$BA$24,$AZ$25)="FREE")+(COUNTIF($J$3:$J41,CHOOSE({1,2,3,4,5},$BD$21,$BC$22,$BB$23,$BA$24,$AZ$25))&gt;0)&gt;0))=5,TRUE,""))</f>
        <v/>
      </c>
      <c r="AK41" s="20" t="str" cm="1">
        <f t="array" ref="AK41">IF(COUNTIF($AK$3:$AV40,TRUE)&gt;0,"",IF(SUM(--((AZ$35:AZ$39="FREE")+(COUNTIF($J$3:$J41,AZ$35:AZ$39)&gt;0)&gt;0))=5,TRUE,""))</f>
        <v/>
      </c>
      <c r="AL41" s="20" t="str" cm="1">
        <f t="array" ref="AL41">IF(COUNTIF($AK$3:$AV40,TRUE)&gt;0,"",IF(SUM(--((BA$35:BA$39="FREE")+(COUNTIF($J$3:$J41,BA$35:BA$39)&gt;0)&gt;0))=5,TRUE,""))</f>
        <v/>
      </c>
      <c r="AM41" s="20" t="str" cm="1">
        <f t="array" ref="AM41">IF(COUNTIF($AK$3:$AV40,TRUE)&gt;0,"",IF(SUM(--((BB$35:BB$39="FREE")+(COUNTIF($J$3:$J41,BB$35:BB$39)&gt;0)&gt;0))=5,TRUE,""))</f>
        <v/>
      </c>
      <c r="AN41" s="20" t="str" cm="1">
        <f t="array" ref="AN41">IF(COUNTIF($AK$3:$AV40,TRUE)&gt;0,"",IF(SUM(--((BC$35:BC$39="FREE")+(COUNTIF($J$3:$J41,BC$35:BC$39)&gt;0)&gt;0))=5,TRUE,""))</f>
        <v/>
      </c>
      <c r="AO41" s="20" t="str" cm="1">
        <f t="array" ref="AO41">IF(COUNTIF($AK$3:$AV40,TRUE)&gt;0,"",IF(SUM(--((BD$35:BD$39="FREE")+(COUNTIF($J$3:$J41,BD$35:BD$39)&gt;0)&gt;0))=5,TRUE,""))</f>
        <v/>
      </c>
      <c r="AP41" s="20" t="str" cm="1">
        <f t="array" ref="AP41">IF(COUNTIF($AK$3:$AV40,TRUE)&gt;0,"",IF(SUM(--(($AZ$35:$BD$35="FREE")+(COUNTIF($J$3:$J41,$AZ$35:$BD$35)&gt;0)&gt;0))=5,TRUE,""))</f>
        <v/>
      </c>
      <c r="AQ41" s="20" t="str" cm="1">
        <f t="array" ref="AQ41">IF(COUNTIF($AK$3:$AV40,TRUE)&gt;0,"",IF(SUM(--(($AZ$36:$BD$36="FREE")+(COUNTIF($J$3:$J41,$AZ$36:$BD$36)&gt;0)&gt;0))=5,TRUE,""))</f>
        <v/>
      </c>
      <c r="AR41" s="20" t="str" cm="1">
        <f t="array" ref="AR41">IF(COUNTIF($AK$3:$AV40,TRUE)&gt;0,"",IF(SUM(--(($AZ$37:$BD$37="FREE")+(COUNTIF($J$3:$J41,$AZ$37:$BD$37)&gt;0)&gt;0))=5,TRUE,""))</f>
        <v/>
      </c>
      <c r="AS41" s="20" t="str" cm="1">
        <f t="array" ref="AS41">IF(COUNTIF($AK$3:$AV40,TRUE)&gt;0,"",IF(SUM(--(($AZ$38:$BD$38="FREE")+(COUNTIF($J$3:$J41,$AZ$38:$BD$38)&gt;0)&gt;0))=5,TRUE,""))</f>
        <v/>
      </c>
      <c r="AT41" s="20" t="str" cm="1">
        <f t="array" ref="AT41">IF(COUNTIF($AK$3:$AV40,TRUE)&gt;0,"",IF(SUM(--(($AZ$39:$BD$39="FREE")+(COUNTIF($J$3:$J41,$AZ$39:$BD$39)&gt;0)&gt;0))=5,TRUE,""))</f>
        <v/>
      </c>
      <c r="AU41" t="str" cm="1">
        <f t="array" ref="AU41">IF(COUNTIF($AK$3:$AV40,TRUE)&gt;0,"",IF(SUM(--((CHOOSE({1,2,3,4,5},$AZ$35,$BA$36,$BB$37,$BC$38,$BD$39)="FREE")+(COUNTIF($J$3:$J41,CHOOSE({1,2,3,4,5},$AZ$35,$BA$36,$BB$37,$BC$38,$BD$39))&gt;0)&gt;0))=5,TRUE,""))</f>
        <v/>
      </c>
      <c r="AV41" t="str" cm="1">
        <f t="array" ref="AV41">IF(COUNTIF($AK$3:$AV40,TRUE)&gt;0,"",IF(SUM(--((CHOOSE({1,2,3,4,5},$BD$35,$BC$36,$BB$37,$BA$38,$AZ$39)="FREE")+(COUNTIF($J$3:$J41,CHOOSE({1,2,3,4,5},$BD$35,$BC$36,$BB$37,$BA$38,$AZ$39))&gt;0)&gt;0))=5,TRUE,""))</f>
        <v/>
      </c>
      <c r="AX41" s="22" t="str">
        <f>AV1</f>
        <v/>
      </c>
      <c r="AZ41" s="22" t="str">
        <f>AK1</f>
        <v/>
      </c>
      <c r="BA41" s="22" t="str">
        <f>AL1</f>
        <v/>
      </c>
      <c r="BB41" s="22" t="str">
        <f>AM1</f>
        <v/>
      </c>
      <c r="BC41" s="22" t="str">
        <f>AN1</f>
        <v/>
      </c>
      <c r="BD41" s="22" t="str">
        <f>AO1</f>
        <v/>
      </c>
      <c r="BF41" s="22" t="str">
        <f>AU1</f>
        <v/>
      </c>
      <c r="BG41" s="10" t="s">
        <v>67</v>
      </c>
      <c r="BH41" s="14" t="s">
        <v>63</v>
      </c>
      <c r="BI41">
        <f t="shared" si="12"/>
        <v>0</v>
      </c>
      <c r="BJ41" t="e">
        <f>_xlfn.IFNA(IF(_xlfn.XLOOKUP($A$1&amp;"-"&amp;A41,#REF!,#REF!)="D","D",""),"")</f>
        <v>#REF!</v>
      </c>
      <c r="BK41" t="str">
        <f>IF(BL41="DP","Duplicate Bonus",IF(BJ41="","",_xlfn.IFNA(_xlfn.XLOOKUP($A$1&amp;"-"&amp;A41,#REF!,#REF!),"")))</f>
        <v>Duplicate Bonus</v>
      </c>
      <c r="BL41" t="str">
        <f t="shared" si="5"/>
        <v>DP</v>
      </c>
      <c r="BM41" t="e">
        <f t="shared" si="6"/>
        <v>#REF!</v>
      </c>
      <c r="BN41" t="e">
        <f>IF(BM41="","","D"&amp;COUNTIF($BM$3:BM41,"D"))</f>
        <v>#REF!</v>
      </c>
    </row>
    <row r="42" spans="1:66" ht="18" customHeight="1" x14ac:dyDescent="0.25">
      <c r="A42">
        <v>40</v>
      </c>
      <c r="B42">
        <f>ScoreHelper!C55</f>
        <v>0</v>
      </c>
      <c r="C42">
        <f t="shared" si="3"/>
        <v>0</v>
      </c>
      <c r="D42">
        <f t="shared" si="4"/>
        <v>40</v>
      </c>
      <c r="E42" t="str">
        <f>IF(C42="","",IF(COUNTIF($C$3:C42,C42)&gt;1,"",C42))</f>
        <v/>
      </c>
      <c r="F42">
        <v>40</v>
      </c>
      <c r="G42" t="str">
        <f t="shared" si="9"/>
        <v/>
      </c>
      <c r="H42" t="str">
        <f>IF(G42="","",COUNTIF($G$3:G42,"?*"))</f>
        <v/>
      </c>
      <c r="I42">
        <v>40</v>
      </c>
      <c r="J42" t="str">
        <f t="shared" si="10"/>
        <v/>
      </c>
      <c r="K42" t="str">
        <f t="shared" si="11"/>
        <v/>
      </c>
      <c r="L42" t="str">
        <f>IF(J42="","",_xlfn.IFNA(_xlfn.XLOOKUP(J42,Bonuses!$A$3:$A$54,Bonuses!$H$3:$H$54),""))</f>
        <v/>
      </c>
      <c r="M42" s="20" t="str" cm="1">
        <f t="array" ref="M42">IF(COUNTIF($M$3:$X41,TRUE)&gt;0,"",IF(SUM(--((AZ$7:AZ$11="FREE")+(COUNTIF($J$3:$J42,AZ$7:AZ$11)&gt;0)&gt;0))=5,TRUE,""))</f>
        <v/>
      </c>
      <c r="N42" s="20" t="str" cm="1">
        <f t="array" ref="N42">IF(COUNTIF($M$3:$X41,TRUE)&gt;0,"",IF(SUM(--((BA$7:BA$11="FREE")+(COUNTIF($J$3:$J42,BA$7:BA$11)&gt;0)&gt;0))=5,TRUE,""))</f>
        <v/>
      </c>
      <c r="O42" s="20" t="str" cm="1">
        <f t="array" ref="O42">IF(COUNTIF($M$3:$X41,TRUE)&gt;0,"",IF(SUM(--((BB$7:BB$11="FREE")+(COUNTIF($J$3:$J42,BB$7:BB$11)&gt;0)&gt;0))=5,TRUE,""))</f>
        <v/>
      </c>
      <c r="P42" s="20" t="str" cm="1">
        <f t="array" ref="P42">IF(COUNTIF($M$3:$X41,TRUE)&gt;0,"",IF(SUM(--((BC$7:BC$11="FREE")+(COUNTIF($J$3:$J42,BC$7:BC$11)&gt;0)&gt;0))=5,TRUE,""))</f>
        <v/>
      </c>
      <c r="Q42" s="20" t="str" cm="1">
        <f t="array" ref="Q42">IF(COUNTIF($M$3:$X41,TRUE)&gt;0,"",IF(SUM(--((BD$7:BD$11="FREE")+(COUNTIF($J$3:$J42,BD$7:BD$11)&gt;0)&gt;0))=5,TRUE,""))</f>
        <v/>
      </c>
      <c r="R42" s="20" t="str" cm="1">
        <f t="array" ref="R42">IF(COUNTIF($M$3:$X41,TRUE)&gt;0,"",IF(SUM(--(($AZ$7:$BD$7="FREE")+(COUNTIF($J$3:$J42,$AZ$7:$BD$7)&gt;0)&gt;0))=5,TRUE,""))</f>
        <v/>
      </c>
      <c r="S42" s="20" t="str" cm="1">
        <f t="array" ref="S42">IF(COUNTIF($M$3:$X41,TRUE)&gt;0,"",IF(SUM(--(($AZ$8:$BD$8="FREE")+(COUNTIF($J$3:$J42,$AZ$8:$BD$8)&gt;0)&gt;0))=5,TRUE,""))</f>
        <v/>
      </c>
      <c r="T42" s="20" t="str" cm="1">
        <f t="array" ref="T42">IF(COUNTIF($M$3:$X41,TRUE)&gt;0,"",IF(SUM(--(($AZ$9:$BD$9="FREE")+(COUNTIF($J$3:$J42,$AZ$9:$BD$9)&gt;0)&gt;0))=5,TRUE,""))</f>
        <v/>
      </c>
      <c r="U42" s="20" t="str" cm="1">
        <f t="array" ref="U42">IF(COUNTIF($M$3:$X41,TRUE)&gt;0,"",IF(SUM(--(($AZ$10:$BD$10="FREE")+(COUNTIF($J$3:$J42,$AZ$10:$BD$10)&gt;0)&gt;0))=5,TRUE,""))</f>
        <v/>
      </c>
      <c r="V42" s="20" t="str" cm="1">
        <f t="array" ref="V42">IF(COUNTIF($M$3:$X41,TRUE)&gt;0,"",IF(SUM(--(($AZ$11:$BD$11="FREE")+(COUNTIF($J$3:$J42,$AZ$11:$BD$11)&gt;0)&gt;0))=5,TRUE,""))</f>
        <v/>
      </c>
      <c r="W42" t="str" cm="1">
        <f t="array" ref="W42">IF(COUNTIF($M$3:$X41,TRUE)&gt;0,"",IF(SUM(--((CHOOSE({1,2,3,4,5},$AZ$7,$BA$8,$BB$9,$BC$10,$BD$11)="FREE")+(COUNTIF($J$3:$J42,CHOOSE({1,2,3,4,5},$AZ$7,$BA$8,$BB$9,$BC$10,$BD$11))&gt;0)&gt;0))=5,TRUE,""))</f>
        <v/>
      </c>
      <c r="X42" t="str" cm="1">
        <f t="array" ref="X42">IF(COUNTIF($M$3:$X41,TRUE)&gt;0,"",IF(SUM(--((CHOOSE({1,2,3,4,5},$BD$7,$BC$8,$BB$9,$BA$10,$AZ$11)="FREE")+(COUNTIF($J$3:$J42,CHOOSE({1,2,3,4,5},$BD$7,$BC$8,$BB$9,$BA$10,$AZ$11))&gt;0)&gt;0))=5,TRUE,""))</f>
        <v/>
      </c>
      <c r="Y42" s="20" t="str" cm="1">
        <f t="array" ref="Y42">IF(COUNTIF($Y$3:$AJ41,TRUE)&gt;0,"",IF(SUM(--((AZ$21:AZ$25="FREE")+(COUNTIF($J$3:$J42,AZ$21:AZ$25)&gt;0)&gt;0))=5,TRUE,""))</f>
        <v/>
      </c>
      <c r="Z42" s="20" t="str" cm="1">
        <f t="array" ref="Z42">IF(COUNTIF($Y$3:$AJ41,TRUE)&gt;0,"",IF(SUM(--((BA$21:BA$25="FREE")+(COUNTIF($J$3:$J42,BA$21:BA$25)&gt;0)&gt;0))=5,TRUE,""))</f>
        <v/>
      </c>
      <c r="AA42" s="20" t="str" cm="1">
        <f t="array" ref="AA42">IF(COUNTIF($Y$3:$AJ41,TRUE)&gt;0,"",IF(SUM(--((BB$21:BB$25="FREE")+(COUNTIF($J$3:$J42,BB$21:BB$25)&gt;0)&gt;0))=5,TRUE,""))</f>
        <v/>
      </c>
      <c r="AB42" s="20" t="str" cm="1">
        <f t="array" ref="AB42">IF(COUNTIF($Y$3:$AJ41,TRUE)&gt;0,"",IF(SUM(--((BC$21:BC$25="FREE")+(COUNTIF($J$3:$J42,BC$21:BC$25)&gt;0)&gt;0))=5,TRUE,""))</f>
        <v/>
      </c>
      <c r="AC42" s="20" t="str" cm="1">
        <f t="array" ref="AC42">IF(COUNTIF($Y$3:$AJ41,TRUE)&gt;0,"",IF(SUM(--((BD$21:BD$25="FREE")+(COUNTIF($J$3:$J42,BD$21:BD$25)&gt;0)&gt;0))=5,TRUE,""))</f>
        <v/>
      </c>
      <c r="AD42" s="20" t="str" cm="1">
        <f t="array" ref="AD42">IF(COUNTIF($Y$3:$AJ41,TRUE)&gt;0,"",IF(SUM(--(($AZ$21:$BD$21="FREE")+(COUNTIF($J$3:$J42,$AZ$21:$BD$21)&gt;0)&gt;0))=5,TRUE,""))</f>
        <v/>
      </c>
      <c r="AE42" s="20" t="str" cm="1">
        <f t="array" ref="AE42">IF(COUNTIF($Y$3:$AJ41,TRUE)&gt;0,"",IF(SUM(--(($AZ$22:$BD$22="FREE")+(COUNTIF($J$3:$J42,$AZ$22:$BD$22)&gt;0)&gt;0))=5,TRUE,""))</f>
        <v/>
      </c>
      <c r="AF42" s="20" t="str" cm="1">
        <f t="array" ref="AF42">IF(COUNTIF($Y$3:$AJ41,TRUE)&gt;0,"",IF(SUM(--(($AZ$23:$BD$23="FREE")+(COUNTIF($J$3:$J42,$AZ$23:$BD$23)&gt;0)&gt;0))=5,TRUE,""))</f>
        <v/>
      </c>
      <c r="AG42" s="20" t="str" cm="1">
        <f t="array" ref="AG42">IF(COUNTIF($Y$3:$AJ41,TRUE)&gt;0,"",IF(SUM(--(($AZ$24:$BD$24="FREE")+(COUNTIF($J$3:$J42,$AZ$24:$BD$24)&gt;0)&gt;0))=5,TRUE,""))</f>
        <v/>
      </c>
      <c r="AH42" s="20" t="str" cm="1">
        <f t="array" ref="AH42">IF(COUNTIF($Y$3:$AJ41,TRUE)&gt;0,"",IF(SUM(--(($AZ$25:$BD$25="FREE")+(COUNTIF($J$3:$J42,$AZ$25:$BD$25)&gt;0)&gt;0))=5,TRUE,""))</f>
        <v/>
      </c>
      <c r="AI42" t="str" cm="1">
        <f t="array" ref="AI42">IF(COUNTIF($Y$3:$AJ41,TRUE)&gt;0,"",IF(SUM(--((CHOOSE({1,2,3,4,5},$AZ$21,$BA$22,$BB$23,$BC$24,$BD$25)="FREE")+(COUNTIF($J$3:$J42,CHOOSE({1,2,3,4,5},$AZ$21,$BA$22,$BB$23,$BC$24,$BD$25))&gt;0)&gt;0))=5,TRUE,""))</f>
        <v/>
      </c>
      <c r="AJ42" t="str" cm="1">
        <f t="array" ref="AJ42">IF(COUNTIF($Y$3:$AJ41,TRUE)&gt;0,"",IF(SUM(--((CHOOSE({1,2,3,4,5},$BD$21,$BC$22,$BB$23,$BA$24,$AZ$25)="FREE")+(COUNTIF($J$3:$J42,CHOOSE({1,2,3,4,5},$BD$21,$BC$22,$BB$23,$BA$24,$AZ$25))&gt;0)&gt;0))=5,TRUE,""))</f>
        <v/>
      </c>
      <c r="AK42" s="20" t="str" cm="1">
        <f t="array" ref="AK42">IF(COUNTIF($AK$3:$AV41,TRUE)&gt;0,"",IF(SUM(--((AZ$35:AZ$39="FREE")+(COUNTIF($J$3:$J42,AZ$35:AZ$39)&gt;0)&gt;0))=5,TRUE,""))</f>
        <v/>
      </c>
      <c r="AL42" s="20" t="str" cm="1">
        <f t="array" ref="AL42">IF(COUNTIF($AK$3:$AV41,TRUE)&gt;0,"",IF(SUM(--((BA$35:BA$39="FREE")+(COUNTIF($J$3:$J42,BA$35:BA$39)&gt;0)&gt;0))=5,TRUE,""))</f>
        <v/>
      </c>
      <c r="AM42" s="20" t="str" cm="1">
        <f t="array" ref="AM42">IF(COUNTIF($AK$3:$AV41,TRUE)&gt;0,"",IF(SUM(--((BB$35:BB$39="FREE")+(COUNTIF($J$3:$J42,BB$35:BB$39)&gt;0)&gt;0))=5,TRUE,""))</f>
        <v/>
      </c>
      <c r="AN42" s="20" t="str" cm="1">
        <f t="array" ref="AN42">IF(COUNTIF($AK$3:$AV41,TRUE)&gt;0,"",IF(SUM(--((BC$35:BC$39="FREE")+(COUNTIF($J$3:$J42,BC$35:BC$39)&gt;0)&gt;0))=5,TRUE,""))</f>
        <v/>
      </c>
      <c r="AO42" s="20" t="str" cm="1">
        <f t="array" ref="AO42">IF(COUNTIF($AK$3:$AV41,TRUE)&gt;0,"",IF(SUM(--((BD$35:BD$39="FREE")+(COUNTIF($J$3:$J42,BD$35:BD$39)&gt;0)&gt;0))=5,TRUE,""))</f>
        <v/>
      </c>
      <c r="AP42" s="20" t="str" cm="1">
        <f t="array" ref="AP42">IF(COUNTIF($AK$3:$AV41,TRUE)&gt;0,"",IF(SUM(--(($AZ$35:$BD$35="FREE")+(COUNTIF($J$3:$J42,$AZ$35:$BD$35)&gt;0)&gt;0))=5,TRUE,""))</f>
        <v/>
      </c>
      <c r="AQ42" s="20" t="str" cm="1">
        <f t="array" ref="AQ42">IF(COUNTIF($AK$3:$AV41,TRUE)&gt;0,"",IF(SUM(--(($AZ$36:$BD$36="FREE")+(COUNTIF($J$3:$J42,$AZ$36:$BD$36)&gt;0)&gt;0))=5,TRUE,""))</f>
        <v/>
      </c>
      <c r="AR42" s="20" t="str" cm="1">
        <f t="array" ref="AR42">IF(COUNTIF($AK$3:$AV41,TRUE)&gt;0,"",IF(SUM(--(($AZ$37:$BD$37="FREE")+(COUNTIF($J$3:$J42,$AZ$37:$BD$37)&gt;0)&gt;0))=5,TRUE,""))</f>
        <v/>
      </c>
      <c r="AS42" s="20" t="str" cm="1">
        <f t="array" ref="AS42">IF(COUNTIF($AK$3:$AV41,TRUE)&gt;0,"",IF(SUM(--(($AZ$38:$BD$38="FREE")+(COUNTIF($J$3:$J42,$AZ$38:$BD$38)&gt;0)&gt;0))=5,TRUE,""))</f>
        <v/>
      </c>
      <c r="AT42" s="20" t="str" cm="1">
        <f t="array" ref="AT42">IF(COUNTIF($AK$3:$AV41,TRUE)&gt;0,"",IF(SUM(--(($AZ$39:$BD$39="FREE")+(COUNTIF($J$3:$J42,$AZ$39:$BD$39)&gt;0)&gt;0))=5,TRUE,""))</f>
        <v/>
      </c>
      <c r="AU42" t="str" cm="1">
        <f t="array" ref="AU42">IF(COUNTIF($AK$3:$AV41,TRUE)&gt;0,"",IF(SUM(--((CHOOSE({1,2,3,4,5},$AZ$35,$BA$36,$BB$37,$BC$38,$BD$39)="FREE")+(COUNTIF($J$3:$J42,CHOOSE({1,2,3,4,5},$AZ$35,$BA$36,$BB$37,$BC$38,$BD$39))&gt;0)&gt;0))=5,TRUE,""))</f>
        <v/>
      </c>
      <c r="AV42" t="str" cm="1">
        <f t="array" ref="AV42">IF(COUNTIF($AK$3:$AV41,TRUE)&gt;0,"",IF(SUM(--((CHOOSE({1,2,3,4,5},$BD$35,$BC$36,$BB$37,$BA$38,$AZ$39)="FREE")+(COUNTIF($J$3:$J42,CHOOSE({1,2,3,4,5},$BD$35,$BC$36,$BB$37,$BA$38,$AZ$39))&gt;0)&gt;0))=5,TRUE,""))</f>
        <v/>
      </c>
      <c r="BG42" s="10" t="s">
        <v>68</v>
      </c>
      <c r="BH42" s="14" t="s">
        <v>63</v>
      </c>
      <c r="BI42">
        <f t="shared" si="12"/>
        <v>0</v>
      </c>
      <c r="BJ42" t="e">
        <f>_xlfn.IFNA(IF(_xlfn.XLOOKUP($A$1&amp;"-"&amp;A42,#REF!,#REF!)="D","D",""),"")</f>
        <v>#REF!</v>
      </c>
      <c r="BK42" t="str">
        <f>IF(BL42="DP","Duplicate Bonus",IF(BJ42="","",_xlfn.IFNA(_xlfn.XLOOKUP($A$1&amp;"-"&amp;A42,#REF!,#REF!),"")))</f>
        <v>Duplicate Bonus</v>
      </c>
      <c r="BL42" t="str">
        <f t="shared" si="5"/>
        <v>DP</v>
      </c>
      <c r="BM42" t="e">
        <f t="shared" si="6"/>
        <v>#REF!</v>
      </c>
      <c r="BN42" t="e">
        <f>IF(BM42="","","D"&amp;COUNTIF($BM$3:BM42,"D"))</f>
        <v>#REF!</v>
      </c>
    </row>
    <row r="43" spans="1:66" ht="18" customHeight="1" x14ac:dyDescent="0.25">
      <c r="A43">
        <v>41</v>
      </c>
      <c r="B43">
        <f>ScoreHelper!C56</f>
        <v>0</v>
      </c>
      <c r="C43">
        <f t="shared" si="3"/>
        <v>0</v>
      </c>
      <c r="D43">
        <f t="shared" si="4"/>
        <v>41</v>
      </c>
      <c r="E43" t="str">
        <f>IF(C43="","",IF(COUNTIF($C$3:C43,C43)&gt;1,"",C43))</f>
        <v/>
      </c>
      <c r="F43">
        <v>41</v>
      </c>
      <c r="G43" t="str">
        <f t="shared" si="9"/>
        <v/>
      </c>
      <c r="H43" t="str">
        <f>IF(G43="","",COUNTIF($G$3:G43,"?*"))</f>
        <v/>
      </c>
      <c r="I43">
        <v>41</v>
      </c>
      <c r="J43" t="str">
        <f t="shared" si="10"/>
        <v/>
      </c>
      <c r="K43" t="str">
        <f t="shared" si="11"/>
        <v/>
      </c>
      <c r="L43" t="str">
        <f>IF(J43="","",_xlfn.IFNA(_xlfn.XLOOKUP(J43,Bonuses!$A$3:$A$54,Bonuses!$H$3:$H$54),""))</f>
        <v/>
      </c>
      <c r="M43" s="20" t="str" cm="1">
        <f t="array" ref="M43">IF(COUNTIF($M$3:$X42,TRUE)&gt;0,"",IF(SUM(--((AZ$7:AZ$11="FREE")+(COUNTIF($J$3:$J43,AZ$7:AZ$11)&gt;0)&gt;0))=5,TRUE,""))</f>
        <v/>
      </c>
      <c r="N43" s="20" t="str" cm="1">
        <f t="array" ref="N43">IF(COUNTIF($M$3:$X42,TRUE)&gt;0,"",IF(SUM(--((BA$7:BA$11="FREE")+(COUNTIF($J$3:$J43,BA$7:BA$11)&gt;0)&gt;0))=5,TRUE,""))</f>
        <v/>
      </c>
      <c r="O43" s="20" t="str" cm="1">
        <f t="array" ref="O43">IF(COUNTIF($M$3:$X42,TRUE)&gt;0,"",IF(SUM(--((BB$7:BB$11="FREE")+(COUNTIF($J$3:$J43,BB$7:BB$11)&gt;0)&gt;0))=5,TRUE,""))</f>
        <v/>
      </c>
      <c r="P43" s="20" t="str" cm="1">
        <f t="array" ref="P43">IF(COUNTIF($M$3:$X42,TRUE)&gt;0,"",IF(SUM(--((BC$7:BC$11="FREE")+(COUNTIF($J$3:$J43,BC$7:BC$11)&gt;0)&gt;0))=5,TRUE,""))</f>
        <v/>
      </c>
      <c r="Q43" s="20" t="str" cm="1">
        <f t="array" ref="Q43">IF(COUNTIF($M$3:$X42,TRUE)&gt;0,"",IF(SUM(--((BD$7:BD$11="FREE")+(COUNTIF($J$3:$J43,BD$7:BD$11)&gt;0)&gt;0))=5,TRUE,""))</f>
        <v/>
      </c>
      <c r="R43" s="20" t="str" cm="1">
        <f t="array" ref="R43">IF(COUNTIF($M$3:$X42,TRUE)&gt;0,"",IF(SUM(--(($AZ$7:$BD$7="FREE")+(COUNTIF($J$3:$J43,$AZ$7:$BD$7)&gt;0)&gt;0))=5,TRUE,""))</f>
        <v/>
      </c>
      <c r="S43" s="20" t="str" cm="1">
        <f t="array" ref="S43">IF(COUNTIF($M$3:$X42,TRUE)&gt;0,"",IF(SUM(--(($AZ$8:$BD$8="FREE")+(COUNTIF($J$3:$J43,$AZ$8:$BD$8)&gt;0)&gt;0))=5,TRUE,""))</f>
        <v/>
      </c>
      <c r="T43" s="20" t="str" cm="1">
        <f t="array" ref="T43">IF(COUNTIF($M$3:$X42,TRUE)&gt;0,"",IF(SUM(--(($AZ$9:$BD$9="FREE")+(COUNTIF($J$3:$J43,$AZ$9:$BD$9)&gt;0)&gt;0))=5,TRUE,""))</f>
        <v/>
      </c>
      <c r="U43" s="20" t="str" cm="1">
        <f t="array" ref="U43">IF(COUNTIF($M$3:$X42,TRUE)&gt;0,"",IF(SUM(--(($AZ$10:$BD$10="FREE")+(COUNTIF($J$3:$J43,$AZ$10:$BD$10)&gt;0)&gt;0))=5,TRUE,""))</f>
        <v/>
      </c>
      <c r="V43" s="20" t="str" cm="1">
        <f t="array" ref="V43">IF(COUNTIF($M$3:$X42,TRUE)&gt;0,"",IF(SUM(--(($AZ$11:$BD$11="FREE")+(COUNTIF($J$3:$J43,$AZ$11:$BD$11)&gt;0)&gt;0))=5,TRUE,""))</f>
        <v/>
      </c>
      <c r="W43" t="str" cm="1">
        <f t="array" ref="W43">IF(COUNTIF($M$3:$X42,TRUE)&gt;0,"",IF(SUM(--((CHOOSE({1,2,3,4,5},$AZ$7,$BA$8,$BB$9,$BC$10,$BD$11)="FREE")+(COUNTIF($J$3:$J43,CHOOSE({1,2,3,4,5},$AZ$7,$BA$8,$BB$9,$BC$10,$BD$11))&gt;0)&gt;0))=5,TRUE,""))</f>
        <v/>
      </c>
      <c r="X43" t="str" cm="1">
        <f t="array" ref="X43">IF(COUNTIF($M$3:$X42,TRUE)&gt;0,"",IF(SUM(--((CHOOSE({1,2,3,4,5},$BD$7,$BC$8,$BB$9,$BA$10,$AZ$11)="FREE")+(COUNTIF($J$3:$J43,CHOOSE({1,2,3,4,5},$BD$7,$BC$8,$BB$9,$BA$10,$AZ$11))&gt;0)&gt;0))=5,TRUE,""))</f>
        <v/>
      </c>
      <c r="Y43" s="20" t="str" cm="1">
        <f t="array" ref="Y43">IF(COUNTIF($Y$3:$AJ42,TRUE)&gt;0,"",IF(SUM(--((AZ$21:AZ$25="FREE")+(COUNTIF($J$3:$J43,AZ$21:AZ$25)&gt;0)&gt;0))=5,TRUE,""))</f>
        <v/>
      </c>
      <c r="Z43" s="20" t="str" cm="1">
        <f t="array" ref="Z43">IF(COUNTIF($Y$3:$AJ42,TRUE)&gt;0,"",IF(SUM(--((BA$21:BA$25="FREE")+(COUNTIF($J$3:$J43,BA$21:BA$25)&gt;0)&gt;0))=5,TRUE,""))</f>
        <v/>
      </c>
      <c r="AA43" s="20" t="str" cm="1">
        <f t="array" ref="AA43">IF(COUNTIF($Y$3:$AJ42,TRUE)&gt;0,"",IF(SUM(--((BB$21:BB$25="FREE")+(COUNTIF($J$3:$J43,BB$21:BB$25)&gt;0)&gt;0))=5,TRUE,""))</f>
        <v/>
      </c>
      <c r="AB43" s="20" t="str" cm="1">
        <f t="array" ref="AB43">IF(COUNTIF($Y$3:$AJ42,TRUE)&gt;0,"",IF(SUM(--((BC$21:BC$25="FREE")+(COUNTIF($J$3:$J43,BC$21:BC$25)&gt;0)&gt;0))=5,TRUE,""))</f>
        <v/>
      </c>
      <c r="AC43" s="20" t="str" cm="1">
        <f t="array" ref="AC43">IF(COUNTIF($Y$3:$AJ42,TRUE)&gt;0,"",IF(SUM(--((BD$21:BD$25="FREE")+(COUNTIF($J$3:$J43,BD$21:BD$25)&gt;0)&gt;0))=5,TRUE,""))</f>
        <v/>
      </c>
      <c r="AD43" s="20" t="str" cm="1">
        <f t="array" ref="AD43">IF(COUNTIF($Y$3:$AJ42,TRUE)&gt;0,"",IF(SUM(--(($AZ$21:$BD$21="FREE")+(COUNTIF($J$3:$J43,$AZ$21:$BD$21)&gt;0)&gt;0))=5,TRUE,""))</f>
        <v/>
      </c>
      <c r="AE43" s="20" t="str" cm="1">
        <f t="array" ref="AE43">IF(COUNTIF($Y$3:$AJ42,TRUE)&gt;0,"",IF(SUM(--(($AZ$22:$BD$22="FREE")+(COUNTIF($J$3:$J43,$AZ$22:$BD$22)&gt;0)&gt;0))=5,TRUE,""))</f>
        <v/>
      </c>
      <c r="AF43" s="20" t="str" cm="1">
        <f t="array" ref="AF43">IF(COUNTIF($Y$3:$AJ42,TRUE)&gt;0,"",IF(SUM(--(($AZ$23:$BD$23="FREE")+(COUNTIF($J$3:$J43,$AZ$23:$BD$23)&gt;0)&gt;0))=5,TRUE,""))</f>
        <v/>
      </c>
      <c r="AG43" s="20" t="str" cm="1">
        <f t="array" ref="AG43">IF(COUNTIF($Y$3:$AJ42,TRUE)&gt;0,"",IF(SUM(--(($AZ$24:$BD$24="FREE")+(COUNTIF($J$3:$J43,$AZ$24:$BD$24)&gt;0)&gt;0))=5,TRUE,""))</f>
        <v/>
      </c>
      <c r="AH43" s="20" t="str" cm="1">
        <f t="array" ref="AH43">IF(COUNTIF($Y$3:$AJ42,TRUE)&gt;0,"",IF(SUM(--(($AZ$25:$BD$25="FREE")+(COUNTIF($J$3:$J43,$AZ$25:$BD$25)&gt;0)&gt;0))=5,TRUE,""))</f>
        <v/>
      </c>
      <c r="AI43" t="str" cm="1">
        <f t="array" ref="AI43">IF(COUNTIF($Y$3:$AJ42,TRUE)&gt;0,"",IF(SUM(--((CHOOSE({1,2,3,4,5},$AZ$21,$BA$22,$BB$23,$BC$24,$BD$25)="FREE")+(COUNTIF($J$3:$J43,CHOOSE({1,2,3,4,5},$AZ$21,$BA$22,$BB$23,$BC$24,$BD$25))&gt;0)&gt;0))=5,TRUE,""))</f>
        <v/>
      </c>
      <c r="AJ43" t="str" cm="1">
        <f t="array" ref="AJ43">IF(COUNTIF($Y$3:$AJ42,TRUE)&gt;0,"",IF(SUM(--((CHOOSE({1,2,3,4,5},$BD$21,$BC$22,$BB$23,$BA$24,$AZ$25)="FREE")+(COUNTIF($J$3:$J43,CHOOSE({1,2,3,4,5},$BD$21,$BC$22,$BB$23,$BA$24,$AZ$25))&gt;0)&gt;0))=5,TRUE,""))</f>
        <v/>
      </c>
      <c r="AK43" s="20" t="str" cm="1">
        <f t="array" ref="AK43">IF(COUNTIF($AK$3:$AV42,TRUE)&gt;0,"",IF(SUM(--((AZ$35:AZ$39="FREE")+(COUNTIF($J$3:$J43,AZ$35:AZ$39)&gt;0)&gt;0))=5,TRUE,""))</f>
        <v/>
      </c>
      <c r="AL43" s="20" t="str" cm="1">
        <f t="array" ref="AL43">IF(COUNTIF($AK$3:$AV42,TRUE)&gt;0,"",IF(SUM(--((BA$35:BA$39="FREE")+(COUNTIF($J$3:$J43,BA$35:BA$39)&gt;0)&gt;0))=5,TRUE,""))</f>
        <v/>
      </c>
      <c r="AM43" s="20" t="str" cm="1">
        <f t="array" ref="AM43">IF(COUNTIF($AK$3:$AV42,TRUE)&gt;0,"",IF(SUM(--((BB$35:BB$39="FREE")+(COUNTIF($J$3:$J43,BB$35:BB$39)&gt;0)&gt;0))=5,TRUE,""))</f>
        <v/>
      </c>
      <c r="AN43" s="20" t="str" cm="1">
        <f t="array" ref="AN43">IF(COUNTIF($AK$3:$AV42,TRUE)&gt;0,"",IF(SUM(--((BC$35:BC$39="FREE")+(COUNTIF($J$3:$J43,BC$35:BC$39)&gt;0)&gt;0))=5,TRUE,""))</f>
        <v/>
      </c>
      <c r="AO43" s="20" t="str" cm="1">
        <f t="array" ref="AO43">IF(COUNTIF($AK$3:$AV42,TRUE)&gt;0,"",IF(SUM(--((BD$35:BD$39="FREE")+(COUNTIF($J$3:$J43,BD$35:BD$39)&gt;0)&gt;0))=5,TRUE,""))</f>
        <v/>
      </c>
      <c r="AP43" s="20" t="str" cm="1">
        <f t="array" ref="AP43">IF(COUNTIF($AK$3:$AV42,TRUE)&gt;0,"",IF(SUM(--(($AZ$35:$BD$35="FREE")+(COUNTIF($J$3:$J43,$AZ$35:$BD$35)&gt;0)&gt;0))=5,TRUE,""))</f>
        <v/>
      </c>
      <c r="AQ43" s="20" t="str" cm="1">
        <f t="array" ref="AQ43">IF(COUNTIF($AK$3:$AV42,TRUE)&gt;0,"",IF(SUM(--(($AZ$36:$BD$36="FREE")+(COUNTIF($J$3:$J43,$AZ$36:$BD$36)&gt;0)&gt;0))=5,TRUE,""))</f>
        <v/>
      </c>
      <c r="AR43" s="20" t="str" cm="1">
        <f t="array" ref="AR43">IF(COUNTIF($AK$3:$AV42,TRUE)&gt;0,"",IF(SUM(--(($AZ$37:$BD$37="FREE")+(COUNTIF($J$3:$J43,$AZ$37:$BD$37)&gt;0)&gt;0))=5,TRUE,""))</f>
        <v/>
      </c>
      <c r="AS43" s="20" t="str" cm="1">
        <f t="array" ref="AS43">IF(COUNTIF($AK$3:$AV42,TRUE)&gt;0,"",IF(SUM(--(($AZ$38:$BD$38="FREE")+(COUNTIF($J$3:$J43,$AZ$38:$BD$38)&gt;0)&gt;0))=5,TRUE,""))</f>
        <v/>
      </c>
      <c r="AT43" s="20" t="str" cm="1">
        <f t="array" ref="AT43">IF(COUNTIF($AK$3:$AV42,TRUE)&gt;0,"",IF(SUM(--(($AZ$39:$BD$39="FREE")+(COUNTIF($J$3:$J43,$AZ$39:$BD$39)&gt;0)&gt;0))=5,TRUE,""))</f>
        <v/>
      </c>
      <c r="AU43" t="str" cm="1">
        <f t="array" ref="AU43">IF(COUNTIF($AK$3:$AV42,TRUE)&gt;0,"",IF(SUM(--((CHOOSE({1,2,3,4,5},$AZ$35,$BA$36,$BB$37,$BC$38,$BD$39)="FREE")+(COUNTIF($J$3:$J43,CHOOSE({1,2,3,4,5},$AZ$35,$BA$36,$BB$37,$BC$38,$BD$39))&gt;0)&gt;0))=5,TRUE,""))</f>
        <v/>
      </c>
      <c r="AV43" t="str" cm="1">
        <f t="array" ref="AV43">IF(COUNTIF($AK$3:$AV42,TRUE)&gt;0,"",IF(SUM(--((CHOOSE({1,2,3,4,5},$BD$35,$BC$36,$BB$37,$BA$38,$AZ$39)="FREE")+(COUNTIF($J$3:$J43,CHOOSE({1,2,3,4,5},$BD$35,$BC$36,$BB$37,$BA$38,$AZ$39))&gt;0)&gt;0))=5,TRUE,""))</f>
        <v/>
      </c>
      <c r="BG43" s="10" t="s">
        <v>69</v>
      </c>
      <c r="BH43" s="14" t="s">
        <v>63</v>
      </c>
      <c r="BI43">
        <f t="shared" si="12"/>
        <v>0</v>
      </c>
      <c r="BJ43" t="e">
        <f>_xlfn.IFNA(IF(_xlfn.XLOOKUP($A$1&amp;"-"&amp;A43,#REF!,#REF!)="D","D",""),"")</f>
        <v>#REF!</v>
      </c>
      <c r="BK43" t="str">
        <f>IF(BL43="DP","Duplicate Bonus",IF(BJ43="","",_xlfn.IFNA(_xlfn.XLOOKUP($A$1&amp;"-"&amp;A43,#REF!,#REF!),"")))</f>
        <v>Duplicate Bonus</v>
      </c>
      <c r="BL43" t="str">
        <f t="shared" si="5"/>
        <v>DP</v>
      </c>
      <c r="BM43" t="e">
        <f t="shared" si="6"/>
        <v>#REF!</v>
      </c>
      <c r="BN43" t="e">
        <f>IF(BM43="","","D"&amp;COUNTIF($BM$3:BM43,"D"))</f>
        <v>#REF!</v>
      </c>
    </row>
    <row r="44" spans="1:66" ht="18" customHeight="1" x14ac:dyDescent="0.25">
      <c r="A44">
        <v>42</v>
      </c>
      <c r="B44">
        <f>ScoreHelper!C57</f>
        <v>0</v>
      </c>
      <c r="C44">
        <f t="shared" si="3"/>
        <v>0</v>
      </c>
      <c r="D44">
        <f t="shared" si="4"/>
        <v>42</v>
      </c>
      <c r="E44" t="str">
        <f>IF(C44="","",IF(COUNTIF($C$3:C44,C44)&gt;1,"",C44))</f>
        <v/>
      </c>
      <c r="F44">
        <v>42</v>
      </c>
      <c r="G44" t="str">
        <f t="shared" si="9"/>
        <v/>
      </c>
      <c r="H44" t="str">
        <f>IF(G44="","",COUNTIF($G$3:G44,"?*"))</f>
        <v/>
      </c>
      <c r="I44">
        <v>42</v>
      </c>
      <c r="J44" t="str">
        <f t="shared" si="10"/>
        <v/>
      </c>
      <c r="K44" t="str">
        <f t="shared" si="11"/>
        <v/>
      </c>
      <c r="L44" t="str">
        <f>IF(J44="","",_xlfn.IFNA(_xlfn.XLOOKUP(J44,Bonuses!$A$3:$A$54,Bonuses!$H$3:$H$54),""))</f>
        <v/>
      </c>
      <c r="M44" s="20" t="str" cm="1">
        <f t="array" ref="M44">IF(COUNTIF($M$3:$X43,TRUE)&gt;0,"",IF(SUM(--((AZ$7:AZ$11="FREE")+(COUNTIF($J$3:$J44,AZ$7:AZ$11)&gt;0)&gt;0))=5,TRUE,""))</f>
        <v/>
      </c>
      <c r="N44" s="20" t="str" cm="1">
        <f t="array" ref="N44">IF(COUNTIF($M$3:$X43,TRUE)&gt;0,"",IF(SUM(--((BA$7:BA$11="FREE")+(COUNTIF($J$3:$J44,BA$7:BA$11)&gt;0)&gt;0))=5,TRUE,""))</f>
        <v/>
      </c>
      <c r="O44" s="20" t="str" cm="1">
        <f t="array" ref="O44">IF(COUNTIF($M$3:$X43,TRUE)&gt;0,"",IF(SUM(--((BB$7:BB$11="FREE")+(COUNTIF($J$3:$J44,BB$7:BB$11)&gt;0)&gt;0))=5,TRUE,""))</f>
        <v/>
      </c>
      <c r="P44" s="20" t="str" cm="1">
        <f t="array" ref="P44">IF(COUNTIF($M$3:$X43,TRUE)&gt;0,"",IF(SUM(--((BC$7:BC$11="FREE")+(COUNTIF($J$3:$J44,BC$7:BC$11)&gt;0)&gt;0))=5,TRUE,""))</f>
        <v/>
      </c>
      <c r="Q44" s="20" t="str" cm="1">
        <f t="array" ref="Q44">IF(COUNTIF($M$3:$X43,TRUE)&gt;0,"",IF(SUM(--((BD$7:BD$11="FREE")+(COUNTIF($J$3:$J44,BD$7:BD$11)&gt;0)&gt;0))=5,TRUE,""))</f>
        <v/>
      </c>
      <c r="R44" s="20" t="str" cm="1">
        <f t="array" ref="R44">IF(COUNTIF($M$3:$X43,TRUE)&gt;0,"",IF(SUM(--(($AZ$7:$BD$7="FREE")+(COUNTIF($J$3:$J44,$AZ$7:$BD$7)&gt;0)&gt;0))=5,TRUE,""))</f>
        <v/>
      </c>
      <c r="S44" s="20" t="str" cm="1">
        <f t="array" ref="S44">IF(COUNTIF($M$3:$X43,TRUE)&gt;0,"",IF(SUM(--(($AZ$8:$BD$8="FREE")+(COUNTIF($J$3:$J44,$AZ$8:$BD$8)&gt;0)&gt;0))=5,TRUE,""))</f>
        <v/>
      </c>
      <c r="T44" s="20" t="str" cm="1">
        <f t="array" ref="T44">IF(COUNTIF($M$3:$X43,TRUE)&gt;0,"",IF(SUM(--(($AZ$9:$BD$9="FREE")+(COUNTIF($J$3:$J44,$AZ$9:$BD$9)&gt;0)&gt;0))=5,TRUE,""))</f>
        <v/>
      </c>
      <c r="U44" s="20" t="str" cm="1">
        <f t="array" ref="U44">IF(COUNTIF($M$3:$X43,TRUE)&gt;0,"",IF(SUM(--(($AZ$10:$BD$10="FREE")+(COUNTIF($J$3:$J44,$AZ$10:$BD$10)&gt;0)&gt;0))=5,TRUE,""))</f>
        <v/>
      </c>
      <c r="V44" s="20" t="str" cm="1">
        <f t="array" ref="V44">IF(COUNTIF($M$3:$X43,TRUE)&gt;0,"",IF(SUM(--(($AZ$11:$BD$11="FREE")+(COUNTIF($J$3:$J44,$AZ$11:$BD$11)&gt;0)&gt;0))=5,TRUE,""))</f>
        <v/>
      </c>
      <c r="W44" t="str" cm="1">
        <f t="array" ref="W44">IF(COUNTIF($M$3:$X43,TRUE)&gt;0,"",IF(SUM(--((CHOOSE({1,2,3,4,5},$AZ$7,$BA$8,$BB$9,$BC$10,$BD$11)="FREE")+(COUNTIF($J$3:$J44,CHOOSE({1,2,3,4,5},$AZ$7,$BA$8,$BB$9,$BC$10,$BD$11))&gt;0)&gt;0))=5,TRUE,""))</f>
        <v/>
      </c>
      <c r="X44" t="str" cm="1">
        <f t="array" ref="X44">IF(COUNTIF($M$3:$X43,TRUE)&gt;0,"",IF(SUM(--((CHOOSE({1,2,3,4,5},$BD$7,$BC$8,$BB$9,$BA$10,$AZ$11)="FREE")+(COUNTIF($J$3:$J44,CHOOSE({1,2,3,4,5},$BD$7,$BC$8,$BB$9,$BA$10,$AZ$11))&gt;0)&gt;0))=5,TRUE,""))</f>
        <v/>
      </c>
      <c r="Y44" s="20" t="str" cm="1">
        <f t="array" ref="Y44">IF(COUNTIF($Y$3:$AJ43,TRUE)&gt;0,"",IF(SUM(--((AZ$21:AZ$25="FREE")+(COUNTIF($J$3:$J44,AZ$21:AZ$25)&gt;0)&gt;0))=5,TRUE,""))</f>
        <v/>
      </c>
      <c r="Z44" s="20" t="str" cm="1">
        <f t="array" ref="Z44">IF(COUNTIF($Y$3:$AJ43,TRUE)&gt;0,"",IF(SUM(--((BA$21:BA$25="FREE")+(COUNTIF($J$3:$J44,BA$21:BA$25)&gt;0)&gt;0))=5,TRUE,""))</f>
        <v/>
      </c>
      <c r="AA44" s="20" t="str" cm="1">
        <f t="array" ref="AA44">IF(COUNTIF($Y$3:$AJ43,TRUE)&gt;0,"",IF(SUM(--((BB$21:BB$25="FREE")+(COUNTIF($J$3:$J44,BB$21:BB$25)&gt;0)&gt;0))=5,TRUE,""))</f>
        <v/>
      </c>
      <c r="AB44" s="20" t="str" cm="1">
        <f t="array" ref="AB44">IF(COUNTIF($Y$3:$AJ43,TRUE)&gt;0,"",IF(SUM(--((BC$21:BC$25="FREE")+(COUNTIF($J$3:$J44,BC$21:BC$25)&gt;0)&gt;0))=5,TRUE,""))</f>
        <v/>
      </c>
      <c r="AC44" s="20" t="str" cm="1">
        <f t="array" ref="AC44">IF(COUNTIF($Y$3:$AJ43,TRUE)&gt;0,"",IF(SUM(--((BD$21:BD$25="FREE")+(COUNTIF($J$3:$J44,BD$21:BD$25)&gt;0)&gt;0))=5,TRUE,""))</f>
        <v/>
      </c>
      <c r="AD44" s="20" t="str" cm="1">
        <f t="array" ref="AD44">IF(COUNTIF($Y$3:$AJ43,TRUE)&gt;0,"",IF(SUM(--(($AZ$21:$BD$21="FREE")+(COUNTIF($J$3:$J44,$AZ$21:$BD$21)&gt;0)&gt;0))=5,TRUE,""))</f>
        <v/>
      </c>
      <c r="AE44" s="20" t="str" cm="1">
        <f t="array" ref="AE44">IF(COUNTIF($Y$3:$AJ43,TRUE)&gt;0,"",IF(SUM(--(($AZ$22:$BD$22="FREE")+(COUNTIF($J$3:$J44,$AZ$22:$BD$22)&gt;0)&gt;0))=5,TRUE,""))</f>
        <v/>
      </c>
      <c r="AF44" s="20" t="str" cm="1">
        <f t="array" ref="AF44">IF(COUNTIF($Y$3:$AJ43,TRUE)&gt;0,"",IF(SUM(--(($AZ$23:$BD$23="FREE")+(COUNTIF($J$3:$J44,$AZ$23:$BD$23)&gt;0)&gt;0))=5,TRUE,""))</f>
        <v/>
      </c>
      <c r="AG44" s="20" t="str" cm="1">
        <f t="array" ref="AG44">IF(COUNTIF($Y$3:$AJ43,TRUE)&gt;0,"",IF(SUM(--(($AZ$24:$BD$24="FREE")+(COUNTIF($J$3:$J44,$AZ$24:$BD$24)&gt;0)&gt;0))=5,TRUE,""))</f>
        <v/>
      </c>
      <c r="AH44" s="20" t="str" cm="1">
        <f t="array" ref="AH44">IF(COUNTIF($Y$3:$AJ43,TRUE)&gt;0,"",IF(SUM(--(($AZ$25:$BD$25="FREE")+(COUNTIF($J$3:$J44,$AZ$25:$BD$25)&gt;0)&gt;0))=5,TRUE,""))</f>
        <v/>
      </c>
      <c r="AI44" t="str" cm="1">
        <f t="array" ref="AI44">IF(COUNTIF($Y$3:$AJ43,TRUE)&gt;0,"",IF(SUM(--((CHOOSE({1,2,3,4,5},$AZ$21,$BA$22,$BB$23,$BC$24,$BD$25)="FREE")+(COUNTIF($J$3:$J44,CHOOSE({1,2,3,4,5},$AZ$21,$BA$22,$BB$23,$BC$24,$BD$25))&gt;0)&gt;0))=5,TRUE,""))</f>
        <v/>
      </c>
      <c r="AJ44" t="str" cm="1">
        <f t="array" ref="AJ44">IF(COUNTIF($Y$3:$AJ43,TRUE)&gt;0,"",IF(SUM(--((CHOOSE({1,2,3,4,5},$BD$21,$BC$22,$BB$23,$BA$24,$AZ$25)="FREE")+(COUNTIF($J$3:$J44,CHOOSE({1,2,3,4,5},$BD$21,$BC$22,$BB$23,$BA$24,$AZ$25))&gt;0)&gt;0))=5,TRUE,""))</f>
        <v/>
      </c>
      <c r="AK44" s="20" t="str" cm="1">
        <f t="array" ref="AK44">IF(COUNTIF($AK$3:$AV43,TRUE)&gt;0,"",IF(SUM(--((AZ$35:AZ$39="FREE")+(COUNTIF($J$3:$J44,AZ$35:AZ$39)&gt;0)&gt;0))=5,TRUE,""))</f>
        <v/>
      </c>
      <c r="AL44" s="20" t="str" cm="1">
        <f t="array" ref="AL44">IF(COUNTIF($AK$3:$AV43,TRUE)&gt;0,"",IF(SUM(--((BA$35:BA$39="FREE")+(COUNTIF($J$3:$J44,BA$35:BA$39)&gt;0)&gt;0))=5,TRUE,""))</f>
        <v/>
      </c>
      <c r="AM44" s="20" t="str" cm="1">
        <f t="array" ref="AM44">IF(COUNTIF($AK$3:$AV43,TRUE)&gt;0,"",IF(SUM(--((BB$35:BB$39="FREE")+(COUNTIF($J$3:$J44,BB$35:BB$39)&gt;0)&gt;0))=5,TRUE,""))</f>
        <v/>
      </c>
      <c r="AN44" s="20" t="str" cm="1">
        <f t="array" ref="AN44">IF(COUNTIF($AK$3:$AV43,TRUE)&gt;0,"",IF(SUM(--((BC$35:BC$39="FREE")+(COUNTIF($J$3:$J44,BC$35:BC$39)&gt;0)&gt;0))=5,TRUE,""))</f>
        <v/>
      </c>
      <c r="AO44" s="20" t="str" cm="1">
        <f t="array" ref="AO44">IF(COUNTIF($AK$3:$AV43,TRUE)&gt;0,"",IF(SUM(--((BD$35:BD$39="FREE")+(COUNTIF($J$3:$J44,BD$35:BD$39)&gt;0)&gt;0))=5,TRUE,""))</f>
        <v/>
      </c>
      <c r="AP44" s="20" t="str" cm="1">
        <f t="array" ref="AP44">IF(COUNTIF($AK$3:$AV43,TRUE)&gt;0,"",IF(SUM(--(($AZ$35:$BD$35="FREE")+(COUNTIF($J$3:$J44,$AZ$35:$BD$35)&gt;0)&gt;0))=5,TRUE,""))</f>
        <v/>
      </c>
      <c r="AQ44" s="20" t="str" cm="1">
        <f t="array" ref="AQ44">IF(COUNTIF($AK$3:$AV43,TRUE)&gt;0,"",IF(SUM(--(($AZ$36:$BD$36="FREE")+(COUNTIF($J$3:$J44,$AZ$36:$BD$36)&gt;0)&gt;0))=5,TRUE,""))</f>
        <v/>
      </c>
      <c r="AR44" s="20" t="str" cm="1">
        <f t="array" ref="AR44">IF(COUNTIF($AK$3:$AV43,TRUE)&gt;0,"",IF(SUM(--(($AZ$37:$BD$37="FREE")+(COUNTIF($J$3:$J44,$AZ$37:$BD$37)&gt;0)&gt;0))=5,TRUE,""))</f>
        <v/>
      </c>
      <c r="AS44" s="20" t="str" cm="1">
        <f t="array" ref="AS44">IF(COUNTIF($AK$3:$AV43,TRUE)&gt;0,"",IF(SUM(--(($AZ$38:$BD$38="FREE")+(COUNTIF($J$3:$J44,$AZ$38:$BD$38)&gt;0)&gt;0))=5,TRUE,""))</f>
        <v/>
      </c>
      <c r="AT44" s="20" t="str" cm="1">
        <f t="array" ref="AT44">IF(COUNTIF($AK$3:$AV43,TRUE)&gt;0,"",IF(SUM(--(($AZ$39:$BD$39="FREE")+(COUNTIF($J$3:$J44,$AZ$39:$BD$39)&gt;0)&gt;0))=5,TRUE,""))</f>
        <v/>
      </c>
      <c r="AU44" t="str" cm="1">
        <f t="array" ref="AU44">IF(COUNTIF($AK$3:$AV43,TRUE)&gt;0,"",IF(SUM(--((CHOOSE({1,2,3,4,5},$AZ$35,$BA$36,$BB$37,$BC$38,$BD$39)="FREE")+(COUNTIF($J$3:$J44,CHOOSE({1,2,3,4,5},$AZ$35,$BA$36,$BB$37,$BC$38,$BD$39))&gt;0)&gt;0))=5,TRUE,""))</f>
        <v/>
      </c>
      <c r="AV44" t="str" cm="1">
        <f t="array" ref="AV44">IF(COUNTIF($AK$3:$AV43,TRUE)&gt;0,"",IF(SUM(--((CHOOSE({1,2,3,4,5},$BD$35,$BC$36,$BB$37,$BA$38,$AZ$39)="FREE")+(COUNTIF($J$3:$J44,CHOOSE({1,2,3,4,5},$BD$35,$BC$36,$BB$37,$BA$38,$AZ$39))&gt;0)&gt;0))=5,TRUE,""))</f>
        <v/>
      </c>
      <c r="BG44" s="10" t="s">
        <v>70</v>
      </c>
      <c r="BH44" s="14" t="s">
        <v>63</v>
      </c>
      <c r="BI44">
        <f t="shared" si="12"/>
        <v>0</v>
      </c>
      <c r="BJ44" t="e">
        <f>_xlfn.IFNA(IF(_xlfn.XLOOKUP($A$1&amp;"-"&amp;A44,#REF!,#REF!)="D","D",""),"")</f>
        <v>#REF!</v>
      </c>
      <c r="BK44" t="str">
        <f>IF(BL44="DP","Duplicate Bonus",IF(BJ44="","",_xlfn.IFNA(_xlfn.XLOOKUP($A$1&amp;"-"&amp;A44,#REF!,#REF!),"")))</f>
        <v>Duplicate Bonus</v>
      </c>
      <c r="BL44" t="str">
        <f t="shared" si="5"/>
        <v>DP</v>
      </c>
      <c r="BM44" t="e">
        <f t="shared" si="6"/>
        <v>#REF!</v>
      </c>
      <c r="BN44" t="e">
        <f>IF(BM44="","","D"&amp;COUNTIF($BM$3:BM44,"D"))</f>
        <v>#REF!</v>
      </c>
    </row>
    <row r="45" spans="1:66" ht="18" customHeight="1" x14ac:dyDescent="0.25">
      <c r="A45">
        <v>43</v>
      </c>
      <c r="B45">
        <f>ScoreHelper!C58</f>
        <v>0</v>
      </c>
      <c r="C45">
        <f t="shared" si="3"/>
        <v>0</v>
      </c>
      <c r="D45">
        <f t="shared" si="4"/>
        <v>43</v>
      </c>
      <c r="E45" t="str">
        <f>IF(C45="","",IF(COUNTIF($C$3:C45,C45)&gt;1,"",C45))</f>
        <v/>
      </c>
      <c r="F45">
        <v>43</v>
      </c>
      <c r="G45" t="str">
        <f t="shared" si="9"/>
        <v/>
      </c>
      <c r="H45" t="str">
        <f>IF(G45="","",COUNTIF($G$3:G45,"?*"))</f>
        <v/>
      </c>
      <c r="I45">
        <v>43</v>
      </c>
      <c r="J45" t="str">
        <f t="shared" si="10"/>
        <v/>
      </c>
      <c r="K45" t="str">
        <f t="shared" si="11"/>
        <v/>
      </c>
      <c r="L45" t="str">
        <f>IF(J45="","",_xlfn.IFNA(_xlfn.XLOOKUP(J45,Bonuses!$A$3:$A$54,Bonuses!$H$3:$H$54),""))</f>
        <v/>
      </c>
      <c r="M45" s="20" t="str" cm="1">
        <f t="array" ref="M45">IF(COUNTIF($M$3:$X44,TRUE)&gt;0,"",IF(SUM(--((AZ$7:AZ$11="FREE")+(COUNTIF($J$3:$J45,AZ$7:AZ$11)&gt;0)&gt;0))=5,TRUE,""))</f>
        <v/>
      </c>
      <c r="N45" s="20" t="str" cm="1">
        <f t="array" ref="N45">IF(COUNTIF($M$3:$X44,TRUE)&gt;0,"",IF(SUM(--((BA$7:BA$11="FREE")+(COUNTIF($J$3:$J45,BA$7:BA$11)&gt;0)&gt;0))=5,TRUE,""))</f>
        <v/>
      </c>
      <c r="O45" s="20" t="str" cm="1">
        <f t="array" ref="O45">IF(COUNTIF($M$3:$X44,TRUE)&gt;0,"",IF(SUM(--((BB$7:BB$11="FREE")+(COUNTIF($J$3:$J45,BB$7:BB$11)&gt;0)&gt;0))=5,TRUE,""))</f>
        <v/>
      </c>
      <c r="P45" s="20" t="str" cm="1">
        <f t="array" ref="P45">IF(COUNTIF($M$3:$X44,TRUE)&gt;0,"",IF(SUM(--((BC$7:BC$11="FREE")+(COUNTIF($J$3:$J45,BC$7:BC$11)&gt;0)&gt;0))=5,TRUE,""))</f>
        <v/>
      </c>
      <c r="Q45" s="20" t="str" cm="1">
        <f t="array" ref="Q45">IF(COUNTIF($M$3:$X44,TRUE)&gt;0,"",IF(SUM(--((BD$7:BD$11="FREE")+(COUNTIF($J$3:$J45,BD$7:BD$11)&gt;0)&gt;0))=5,TRUE,""))</f>
        <v/>
      </c>
      <c r="R45" s="20" t="str" cm="1">
        <f t="array" ref="R45">IF(COUNTIF($M$3:$X44,TRUE)&gt;0,"",IF(SUM(--(($AZ$7:$BD$7="FREE")+(COUNTIF($J$3:$J45,$AZ$7:$BD$7)&gt;0)&gt;0))=5,TRUE,""))</f>
        <v/>
      </c>
      <c r="S45" s="20" t="str" cm="1">
        <f t="array" ref="S45">IF(COUNTIF($M$3:$X44,TRUE)&gt;0,"",IF(SUM(--(($AZ$8:$BD$8="FREE")+(COUNTIF($J$3:$J45,$AZ$8:$BD$8)&gt;0)&gt;0))=5,TRUE,""))</f>
        <v/>
      </c>
      <c r="T45" s="20" t="str" cm="1">
        <f t="array" ref="T45">IF(COUNTIF($M$3:$X44,TRUE)&gt;0,"",IF(SUM(--(($AZ$9:$BD$9="FREE")+(COUNTIF($J$3:$J45,$AZ$9:$BD$9)&gt;0)&gt;0))=5,TRUE,""))</f>
        <v/>
      </c>
      <c r="U45" s="20" t="str" cm="1">
        <f t="array" ref="U45">IF(COUNTIF($M$3:$X44,TRUE)&gt;0,"",IF(SUM(--(($AZ$10:$BD$10="FREE")+(COUNTIF($J$3:$J45,$AZ$10:$BD$10)&gt;0)&gt;0))=5,TRUE,""))</f>
        <v/>
      </c>
      <c r="V45" s="20" t="str" cm="1">
        <f t="array" ref="V45">IF(COUNTIF($M$3:$X44,TRUE)&gt;0,"",IF(SUM(--(($AZ$11:$BD$11="FREE")+(COUNTIF($J$3:$J45,$AZ$11:$BD$11)&gt;0)&gt;0))=5,TRUE,""))</f>
        <v/>
      </c>
      <c r="W45" t="str" cm="1">
        <f t="array" ref="W45">IF(COUNTIF($M$3:$X44,TRUE)&gt;0,"",IF(SUM(--((CHOOSE({1,2,3,4,5},$AZ$7,$BA$8,$BB$9,$BC$10,$BD$11)="FREE")+(COUNTIF($J$3:$J45,CHOOSE({1,2,3,4,5},$AZ$7,$BA$8,$BB$9,$BC$10,$BD$11))&gt;0)&gt;0))=5,TRUE,""))</f>
        <v/>
      </c>
      <c r="X45" t="str" cm="1">
        <f t="array" ref="X45">IF(COUNTIF($M$3:$X44,TRUE)&gt;0,"",IF(SUM(--((CHOOSE({1,2,3,4,5},$BD$7,$BC$8,$BB$9,$BA$10,$AZ$11)="FREE")+(COUNTIF($J$3:$J45,CHOOSE({1,2,3,4,5},$BD$7,$BC$8,$BB$9,$BA$10,$AZ$11))&gt;0)&gt;0))=5,TRUE,""))</f>
        <v/>
      </c>
      <c r="Y45" s="20" t="str" cm="1">
        <f t="array" ref="Y45">IF(COUNTIF($Y$3:$AJ44,TRUE)&gt;0,"",IF(SUM(--((AZ$21:AZ$25="FREE")+(COUNTIF($J$3:$J45,AZ$21:AZ$25)&gt;0)&gt;0))=5,TRUE,""))</f>
        <v/>
      </c>
      <c r="Z45" s="20" t="str" cm="1">
        <f t="array" ref="Z45">IF(COUNTIF($Y$3:$AJ44,TRUE)&gt;0,"",IF(SUM(--((BA$21:BA$25="FREE")+(COUNTIF($J$3:$J45,BA$21:BA$25)&gt;0)&gt;0))=5,TRUE,""))</f>
        <v/>
      </c>
      <c r="AA45" s="20" t="str" cm="1">
        <f t="array" ref="AA45">IF(COUNTIF($Y$3:$AJ44,TRUE)&gt;0,"",IF(SUM(--((BB$21:BB$25="FREE")+(COUNTIF($J$3:$J45,BB$21:BB$25)&gt;0)&gt;0))=5,TRUE,""))</f>
        <v/>
      </c>
      <c r="AB45" s="20" t="str" cm="1">
        <f t="array" ref="AB45">IF(COUNTIF($Y$3:$AJ44,TRUE)&gt;0,"",IF(SUM(--((BC$21:BC$25="FREE")+(COUNTIF($J$3:$J45,BC$21:BC$25)&gt;0)&gt;0))=5,TRUE,""))</f>
        <v/>
      </c>
      <c r="AC45" s="20" t="str" cm="1">
        <f t="array" ref="AC45">IF(COUNTIF($Y$3:$AJ44,TRUE)&gt;0,"",IF(SUM(--((BD$21:BD$25="FREE")+(COUNTIF($J$3:$J45,BD$21:BD$25)&gt;0)&gt;0))=5,TRUE,""))</f>
        <v/>
      </c>
      <c r="AD45" s="20" t="str" cm="1">
        <f t="array" ref="AD45">IF(COUNTIF($Y$3:$AJ44,TRUE)&gt;0,"",IF(SUM(--(($AZ$21:$BD$21="FREE")+(COUNTIF($J$3:$J45,$AZ$21:$BD$21)&gt;0)&gt;0))=5,TRUE,""))</f>
        <v/>
      </c>
      <c r="AE45" s="20" t="str" cm="1">
        <f t="array" ref="AE45">IF(COUNTIF($Y$3:$AJ44,TRUE)&gt;0,"",IF(SUM(--(($AZ$22:$BD$22="FREE")+(COUNTIF($J$3:$J45,$AZ$22:$BD$22)&gt;0)&gt;0))=5,TRUE,""))</f>
        <v/>
      </c>
      <c r="AF45" s="20" t="str" cm="1">
        <f t="array" ref="AF45">IF(COUNTIF($Y$3:$AJ44,TRUE)&gt;0,"",IF(SUM(--(($AZ$23:$BD$23="FREE")+(COUNTIF($J$3:$J45,$AZ$23:$BD$23)&gt;0)&gt;0))=5,TRUE,""))</f>
        <v/>
      </c>
      <c r="AG45" s="20" t="str" cm="1">
        <f t="array" ref="AG45">IF(COUNTIF($Y$3:$AJ44,TRUE)&gt;0,"",IF(SUM(--(($AZ$24:$BD$24="FREE")+(COUNTIF($J$3:$J45,$AZ$24:$BD$24)&gt;0)&gt;0))=5,TRUE,""))</f>
        <v/>
      </c>
      <c r="AH45" s="20" t="str" cm="1">
        <f t="array" ref="AH45">IF(COUNTIF($Y$3:$AJ44,TRUE)&gt;0,"",IF(SUM(--(($AZ$25:$BD$25="FREE")+(COUNTIF($J$3:$J45,$AZ$25:$BD$25)&gt;0)&gt;0))=5,TRUE,""))</f>
        <v/>
      </c>
      <c r="AI45" t="str" cm="1">
        <f t="array" ref="AI45">IF(COUNTIF($Y$3:$AJ44,TRUE)&gt;0,"",IF(SUM(--((CHOOSE({1,2,3,4,5},$AZ$21,$BA$22,$BB$23,$BC$24,$BD$25)="FREE")+(COUNTIF($J$3:$J45,CHOOSE({1,2,3,4,5},$AZ$21,$BA$22,$BB$23,$BC$24,$BD$25))&gt;0)&gt;0))=5,TRUE,""))</f>
        <v/>
      </c>
      <c r="AJ45" t="str" cm="1">
        <f t="array" ref="AJ45">IF(COUNTIF($Y$3:$AJ44,TRUE)&gt;0,"",IF(SUM(--((CHOOSE({1,2,3,4,5},$BD$21,$BC$22,$BB$23,$BA$24,$AZ$25)="FREE")+(COUNTIF($J$3:$J45,CHOOSE({1,2,3,4,5},$BD$21,$BC$22,$BB$23,$BA$24,$AZ$25))&gt;0)&gt;0))=5,TRUE,""))</f>
        <v/>
      </c>
      <c r="AK45" s="20" t="str" cm="1">
        <f t="array" ref="AK45">IF(COUNTIF($AK$3:$AV44,TRUE)&gt;0,"",IF(SUM(--((AZ$35:AZ$39="FREE")+(COUNTIF($J$3:$J45,AZ$35:AZ$39)&gt;0)&gt;0))=5,TRUE,""))</f>
        <v/>
      </c>
      <c r="AL45" s="20" t="str" cm="1">
        <f t="array" ref="AL45">IF(COUNTIF($AK$3:$AV44,TRUE)&gt;0,"",IF(SUM(--((BA$35:BA$39="FREE")+(COUNTIF($J$3:$J45,BA$35:BA$39)&gt;0)&gt;0))=5,TRUE,""))</f>
        <v/>
      </c>
      <c r="AM45" s="20" t="str" cm="1">
        <f t="array" ref="AM45">IF(COUNTIF($AK$3:$AV44,TRUE)&gt;0,"",IF(SUM(--((BB$35:BB$39="FREE")+(COUNTIF($J$3:$J45,BB$35:BB$39)&gt;0)&gt;0))=5,TRUE,""))</f>
        <v/>
      </c>
      <c r="AN45" s="20" t="str" cm="1">
        <f t="array" ref="AN45">IF(COUNTIF($AK$3:$AV44,TRUE)&gt;0,"",IF(SUM(--((BC$35:BC$39="FREE")+(COUNTIF($J$3:$J45,BC$35:BC$39)&gt;0)&gt;0))=5,TRUE,""))</f>
        <v/>
      </c>
      <c r="AO45" s="20" t="str" cm="1">
        <f t="array" ref="AO45">IF(COUNTIF($AK$3:$AV44,TRUE)&gt;0,"",IF(SUM(--((BD$35:BD$39="FREE")+(COUNTIF($J$3:$J45,BD$35:BD$39)&gt;0)&gt;0))=5,TRUE,""))</f>
        <v/>
      </c>
      <c r="AP45" s="20" t="str" cm="1">
        <f t="array" ref="AP45">IF(COUNTIF($AK$3:$AV44,TRUE)&gt;0,"",IF(SUM(--(($AZ$35:$BD$35="FREE")+(COUNTIF($J$3:$J45,$AZ$35:$BD$35)&gt;0)&gt;0))=5,TRUE,""))</f>
        <v/>
      </c>
      <c r="AQ45" s="20" t="str" cm="1">
        <f t="array" ref="AQ45">IF(COUNTIF($AK$3:$AV44,TRUE)&gt;0,"",IF(SUM(--(($AZ$36:$BD$36="FREE")+(COUNTIF($J$3:$J45,$AZ$36:$BD$36)&gt;0)&gt;0))=5,TRUE,""))</f>
        <v/>
      </c>
      <c r="AR45" s="20" t="str" cm="1">
        <f t="array" ref="AR45">IF(COUNTIF($AK$3:$AV44,TRUE)&gt;0,"",IF(SUM(--(($AZ$37:$BD$37="FREE")+(COUNTIF($J$3:$J45,$AZ$37:$BD$37)&gt;0)&gt;0))=5,TRUE,""))</f>
        <v/>
      </c>
      <c r="AS45" s="20" t="str" cm="1">
        <f t="array" ref="AS45">IF(COUNTIF($AK$3:$AV44,TRUE)&gt;0,"",IF(SUM(--(($AZ$38:$BD$38="FREE")+(COUNTIF($J$3:$J45,$AZ$38:$BD$38)&gt;0)&gt;0))=5,TRUE,""))</f>
        <v/>
      </c>
      <c r="AT45" s="20" t="str" cm="1">
        <f t="array" ref="AT45">IF(COUNTIF($AK$3:$AV44,TRUE)&gt;0,"",IF(SUM(--(($AZ$39:$BD$39="FREE")+(COUNTIF($J$3:$J45,$AZ$39:$BD$39)&gt;0)&gt;0))=5,TRUE,""))</f>
        <v/>
      </c>
      <c r="AU45" t="str" cm="1">
        <f t="array" ref="AU45">IF(COUNTIF($AK$3:$AV44,TRUE)&gt;0,"",IF(SUM(--((CHOOSE({1,2,3,4,5},$AZ$35,$BA$36,$BB$37,$BC$38,$BD$39)="FREE")+(COUNTIF($J$3:$J45,CHOOSE({1,2,3,4,5},$AZ$35,$BA$36,$BB$37,$BC$38,$BD$39))&gt;0)&gt;0))=5,TRUE,""))</f>
        <v/>
      </c>
      <c r="AV45" t="str" cm="1">
        <f t="array" ref="AV45">IF(COUNTIF($AK$3:$AV44,TRUE)&gt;0,"",IF(SUM(--((CHOOSE({1,2,3,4,5},$BD$35,$BC$36,$BB$37,$BA$38,$AZ$39)="FREE")+(COUNTIF($J$3:$J45,CHOOSE({1,2,3,4,5},$BD$35,$BC$36,$BB$37,$BA$38,$AZ$39))&gt;0)&gt;0))=5,TRUE,""))</f>
        <v/>
      </c>
      <c r="BG45" s="10" t="s">
        <v>71</v>
      </c>
      <c r="BH45" s="14" t="s">
        <v>63</v>
      </c>
      <c r="BI45">
        <f t="shared" si="12"/>
        <v>0</v>
      </c>
      <c r="BJ45" t="e">
        <f>_xlfn.IFNA(IF(_xlfn.XLOOKUP($A$1&amp;"-"&amp;A45,#REF!,#REF!)="D","D",""),"")</f>
        <v>#REF!</v>
      </c>
      <c r="BK45" t="str">
        <f>IF(BL45="DP","Duplicate Bonus",IF(BJ45="","",_xlfn.IFNA(_xlfn.XLOOKUP($A$1&amp;"-"&amp;A45,#REF!,#REF!),"")))</f>
        <v>Duplicate Bonus</v>
      </c>
      <c r="BL45" t="str">
        <f t="shared" si="5"/>
        <v>DP</v>
      </c>
      <c r="BM45" t="e">
        <f t="shared" si="6"/>
        <v>#REF!</v>
      </c>
      <c r="BN45" t="e">
        <f>IF(BM45="","","D"&amp;COUNTIF($BM$3:BM45,"D"))</f>
        <v>#REF!</v>
      </c>
    </row>
    <row r="46" spans="1:66" ht="18" customHeight="1" x14ac:dyDescent="0.25">
      <c r="A46">
        <v>44</v>
      </c>
      <c r="B46">
        <f>ScoreHelper!C59</f>
        <v>0</v>
      </c>
      <c r="C46">
        <f t="shared" si="3"/>
        <v>0</v>
      </c>
      <c r="D46">
        <f t="shared" si="4"/>
        <v>44</v>
      </c>
      <c r="E46" t="str">
        <f>IF(C46="","",IF(COUNTIF($C$3:C46,C46)&gt;1,"",C46))</f>
        <v/>
      </c>
      <c r="F46">
        <v>44</v>
      </c>
      <c r="G46" t="str">
        <f t="shared" si="9"/>
        <v/>
      </c>
      <c r="H46" t="str">
        <f>IF(G46="","",COUNTIF($G$3:G46,"?*"))</f>
        <v/>
      </c>
      <c r="I46">
        <v>44</v>
      </c>
      <c r="J46" t="str">
        <f t="shared" si="10"/>
        <v/>
      </c>
      <c r="K46" t="str">
        <f t="shared" si="11"/>
        <v/>
      </c>
      <c r="L46" t="str">
        <f>IF(J46="","",_xlfn.IFNA(_xlfn.XLOOKUP(J46,Bonuses!$A$3:$A$54,Bonuses!$H$3:$H$54),""))</f>
        <v/>
      </c>
      <c r="M46" s="20" t="str" cm="1">
        <f t="array" ref="M46">IF(COUNTIF($M$3:$X45,TRUE)&gt;0,"",IF(SUM(--((AZ$7:AZ$11="FREE")+(COUNTIF($J$3:$J46,AZ$7:AZ$11)&gt;0)&gt;0))=5,TRUE,""))</f>
        <v/>
      </c>
      <c r="N46" s="20" t="str" cm="1">
        <f t="array" ref="N46">IF(COUNTIF($M$3:$X45,TRUE)&gt;0,"",IF(SUM(--((BA$7:BA$11="FREE")+(COUNTIF($J$3:$J46,BA$7:BA$11)&gt;0)&gt;0))=5,TRUE,""))</f>
        <v/>
      </c>
      <c r="O46" s="20" t="str" cm="1">
        <f t="array" ref="O46">IF(COUNTIF($M$3:$X45,TRUE)&gt;0,"",IF(SUM(--((BB$7:BB$11="FREE")+(COUNTIF($J$3:$J46,BB$7:BB$11)&gt;0)&gt;0))=5,TRUE,""))</f>
        <v/>
      </c>
      <c r="P46" s="20" t="str" cm="1">
        <f t="array" ref="P46">IF(COUNTIF($M$3:$X45,TRUE)&gt;0,"",IF(SUM(--((BC$7:BC$11="FREE")+(COUNTIF($J$3:$J46,BC$7:BC$11)&gt;0)&gt;0))=5,TRUE,""))</f>
        <v/>
      </c>
      <c r="Q46" s="20" t="str" cm="1">
        <f t="array" ref="Q46">IF(COUNTIF($M$3:$X45,TRUE)&gt;0,"",IF(SUM(--((BD$7:BD$11="FREE")+(COUNTIF($J$3:$J46,BD$7:BD$11)&gt;0)&gt;0))=5,TRUE,""))</f>
        <v/>
      </c>
      <c r="R46" s="20" t="str" cm="1">
        <f t="array" ref="R46">IF(COUNTIF($M$3:$X45,TRUE)&gt;0,"",IF(SUM(--(($AZ$7:$BD$7="FREE")+(COUNTIF($J$3:$J46,$AZ$7:$BD$7)&gt;0)&gt;0))=5,TRUE,""))</f>
        <v/>
      </c>
      <c r="S46" s="20" t="str" cm="1">
        <f t="array" ref="S46">IF(COUNTIF($M$3:$X45,TRUE)&gt;0,"",IF(SUM(--(($AZ$8:$BD$8="FREE")+(COUNTIF($J$3:$J46,$AZ$8:$BD$8)&gt;0)&gt;0))=5,TRUE,""))</f>
        <v/>
      </c>
      <c r="T46" s="20" t="str" cm="1">
        <f t="array" ref="T46">IF(COUNTIF($M$3:$X45,TRUE)&gt;0,"",IF(SUM(--(($AZ$9:$BD$9="FREE")+(COUNTIF($J$3:$J46,$AZ$9:$BD$9)&gt;0)&gt;0))=5,TRUE,""))</f>
        <v/>
      </c>
      <c r="U46" s="20" t="str" cm="1">
        <f t="array" ref="U46">IF(COUNTIF($M$3:$X45,TRUE)&gt;0,"",IF(SUM(--(($AZ$10:$BD$10="FREE")+(COUNTIF($J$3:$J46,$AZ$10:$BD$10)&gt;0)&gt;0))=5,TRUE,""))</f>
        <v/>
      </c>
      <c r="V46" s="20" t="str" cm="1">
        <f t="array" ref="V46">IF(COUNTIF($M$3:$X45,TRUE)&gt;0,"",IF(SUM(--(($AZ$11:$BD$11="FREE")+(COUNTIF($J$3:$J46,$AZ$11:$BD$11)&gt;0)&gt;0))=5,TRUE,""))</f>
        <v/>
      </c>
      <c r="W46" t="str" cm="1">
        <f t="array" ref="W46">IF(COUNTIF($M$3:$X45,TRUE)&gt;0,"",IF(SUM(--((CHOOSE({1,2,3,4,5},$AZ$7,$BA$8,$BB$9,$BC$10,$BD$11)="FREE")+(COUNTIF($J$3:$J46,CHOOSE({1,2,3,4,5},$AZ$7,$BA$8,$BB$9,$BC$10,$BD$11))&gt;0)&gt;0))=5,TRUE,""))</f>
        <v/>
      </c>
      <c r="X46" t="str" cm="1">
        <f t="array" ref="X46">IF(COUNTIF($M$3:$X45,TRUE)&gt;0,"",IF(SUM(--((CHOOSE({1,2,3,4,5},$BD$7,$BC$8,$BB$9,$BA$10,$AZ$11)="FREE")+(COUNTIF($J$3:$J46,CHOOSE({1,2,3,4,5},$BD$7,$BC$8,$BB$9,$BA$10,$AZ$11))&gt;0)&gt;0))=5,TRUE,""))</f>
        <v/>
      </c>
      <c r="Y46" s="20" t="str" cm="1">
        <f t="array" ref="Y46">IF(COUNTIF($Y$3:$AJ45,TRUE)&gt;0,"",IF(SUM(--((AZ$21:AZ$25="FREE")+(COUNTIF($J$3:$J46,AZ$21:AZ$25)&gt;0)&gt;0))=5,TRUE,""))</f>
        <v/>
      </c>
      <c r="Z46" s="20" t="str" cm="1">
        <f t="array" ref="Z46">IF(COUNTIF($Y$3:$AJ45,TRUE)&gt;0,"",IF(SUM(--((BA$21:BA$25="FREE")+(COUNTIF($J$3:$J46,BA$21:BA$25)&gt;0)&gt;0))=5,TRUE,""))</f>
        <v/>
      </c>
      <c r="AA46" s="20" t="str" cm="1">
        <f t="array" ref="AA46">IF(COUNTIF($Y$3:$AJ45,TRUE)&gt;0,"",IF(SUM(--((BB$21:BB$25="FREE")+(COUNTIF($J$3:$J46,BB$21:BB$25)&gt;0)&gt;0))=5,TRUE,""))</f>
        <v/>
      </c>
      <c r="AB46" s="20" t="str" cm="1">
        <f t="array" ref="AB46">IF(COUNTIF($Y$3:$AJ45,TRUE)&gt;0,"",IF(SUM(--((BC$21:BC$25="FREE")+(COUNTIF($J$3:$J46,BC$21:BC$25)&gt;0)&gt;0))=5,TRUE,""))</f>
        <v/>
      </c>
      <c r="AC46" s="20" t="str" cm="1">
        <f t="array" ref="AC46">IF(COUNTIF($Y$3:$AJ45,TRUE)&gt;0,"",IF(SUM(--((BD$21:BD$25="FREE")+(COUNTIF($J$3:$J46,BD$21:BD$25)&gt;0)&gt;0))=5,TRUE,""))</f>
        <v/>
      </c>
      <c r="AD46" s="20" t="str" cm="1">
        <f t="array" ref="AD46">IF(COUNTIF($Y$3:$AJ45,TRUE)&gt;0,"",IF(SUM(--(($AZ$21:$BD$21="FREE")+(COUNTIF($J$3:$J46,$AZ$21:$BD$21)&gt;0)&gt;0))=5,TRUE,""))</f>
        <v/>
      </c>
      <c r="AE46" s="20" t="str" cm="1">
        <f t="array" ref="AE46">IF(COUNTIF($Y$3:$AJ45,TRUE)&gt;0,"",IF(SUM(--(($AZ$22:$BD$22="FREE")+(COUNTIF($J$3:$J46,$AZ$22:$BD$22)&gt;0)&gt;0))=5,TRUE,""))</f>
        <v/>
      </c>
      <c r="AF46" s="20" t="str" cm="1">
        <f t="array" ref="AF46">IF(COUNTIF($Y$3:$AJ45,TRUE)&gt;0,"",IF(SUM(--(($AZ$23:$BD$23="FREE")+(COUNTIF($J$3:$J46,$AZ$23:$BD$23)&gt;0)&gt;0))=5,TRUE,""))</f>
        <v/>
      </c>
      <c r="AG46" s="20" t="str" cm="1">
        <f t="array" ref="AG46">IF(COUNTIF($Y$3:$AJ45,TRUE)&gt;0,"",IF(SUM(--(($AZ$24:$BD$24="FREE")+(COUNTIF($J$3:$J46,$AZ$24:$BD$24)&gt;0)&gt;0))=5,TRUE,""))</f>
        <v/>
      </c>
      <c r="AH46" s="20" t="str" cm="1">
        <f t="array" ref="AH46">IF(COUNTIF($Y$3:$AJ45,TRUE)&gt;0,"",IF(SUM(--(($AZ$25:$BD$25="FREE")+(COUNTIF($J$3:$J46,$AZ$25:$BD$25)&gt;0)&gt;0))=5,TRUE,""))</f>
        <v/>
      </c>
      <c r="AI46" t="str" cm="1">
        <f t="array" ref="AI46">IF(COUNTIF($Y$3:$AJ45,TRUE)&gt;0,"",IF(SUM(--((CHOOSE({1,2,3,4,5},$AZ$21,$BA$22,$BB$23,$BC$24,$BD$25)="FREE")+(COUNTIF($J$3:$J46,CHOOSE({1,2,3,4,5},$AZ$21,$BA$22,$BB$23,$BC$24,$BD$25))&gt;0)&gt;0))=5,TRUE,""))</f>
        <v/>
      </c>
      <c r="AJ46" t="str" cm="1">
        <f t="array" ref="AJ46">IF(COUNTIF($Y$3:$AJ45,TRUE)&gt;0,"",IF(SUM(--((CHOOSE({1,2,3,4,5},$BD$21,$BC$22,$BB$23,$BA$24,$AZ$25)="FREE")+(COUNTIF($J$3:$J46,CHOOSE({1,2,3,4,5},$BD$21,$BC$22,$BB$23,$BA$24,$AZ$25))&gt;0)&gt;0))=5,TRUE,""))</f>
        <v/>
      </c>
      <c r="AK46" s="20" t="str" cm="1">
        <f t="array" ref="AK46">IF(COUNTIF($AK$3:$AV45,TRUE)&gt;0,"",IF(SUM(--((AZ$35:AZ$39="FREE")+(COUNTIF($J$3:$J46,AZ$35:AZ$39)&gt;0)&gt;0))=5,TRUE,""))</f>
        <v/>
      </c>
      <c r="AL46" s="20" t="str" cm="1">
        <f t="array" ref="AL46">IF(COUNTIF($AK$3:$AV45,TRUE)&gt;0,"",IF(SUM(--((BA$35:BA$39="FREE")+(COUNTIF($J$3:$J46,BA$35:BA$39)&gt;0)&gt;0))=5,TRUE,""))</f>
        <v/>
      </c>
      <c r="AM46" s="20" t="str" cm="1">
        <f t="array" ref="AM46">IF(COUNTIF($AK$3:$AV45,TRUE)&gt;0,"",IF(SUM(--((BB$35:BB$39="FREE")+(COUNTIF($J$3:$J46,BB$35:BB$39)&gt;0)&gt;0))=5,TRUE,""))</f>
        <v/>
      </c>
      <c r="AN46" s="20" t="str" cm="1">
        <f t="array" ref="AN46">IF(COUNTIF($AK$3:$AV45,TRUE)&gt;0,"",IF(SUM(--((BC$35:BC$39="FREE")+(COUNTIF($J$3:$J46,BC$35:BC$39)&gt;0)&gt;0))=5,TRUE,""))</f>
        <v/>
      </c>
      <c r="AO46" s="20" t="str" cm="1">
        <f t="array" ref="AO46">IF(COUNTIF($AK$3:$AV45,TRUE)&gt;0,"",IF(SUM(--((BD$35:BD$39="FREE")+(COUNTIF($J$3:$J46,BD$35:BD$39)&gt;0)&gt;0))=5,TRUE,""))</f>
        <v/>
      </c>
      <c r="AP46" s="20" t="str" cm="1">
        <f t="array" ref="AP46">IF(COUNTIF($AK$3:$AV45,TRUE)&gt;0,"",IF(SUM(--(($AZ$35:$BD$35="FREE")+(COUNTIF($J$3:$J46,$AZ$35:$BD$35)&gt;0)&gt;0))=5,TRUE,""))</f>
        <v/>
      </c>
      <c r="AQ46" s="20" t="str" cm="1">
        <f t="array" ref="AQ46">IF(COUNTIF($AK$3:$AV45,TRUE)&gt;0,"",IF(SUM(--(($AZ$36:$BD$36="FREE")+(COUNTIF($J$3:$J46,$AZ$36:$BD$36)&gt;0)&gt;0))=5,TRUE,""))</f>
        <v/>
      </c>
      <c r="AR46" s="20" t="str" cm="1">
        <f t="array" ref="AR46">IF(COUNTIF($AK$3:$AV45,TRUE)&gt;0,"",IF(SUM(--(($AZ$37:$BD$37="FREE")+(COUNTIF($J$3:$J46,$AZ$37:$BD$37)&gt;0)&gt;0))=5,TRUE,""))</f>
        <v/>
      </c>
      <c r="AS46" s="20" t="str" cm="1">
        <f t="array" ref="AS46">IF(COUNTIF($AK$3:$AV45,TRUE)&gt;0,"",IF(SUM(--(($AZ$38:$BD$38="FREE")+(COUNTIF($J$3:$J46,$AZ$38:$BD$38)&gt;0)&gt;0))=5,TRUE,""))</f>
        <v/>
      </c>
      <c r="AT46" s="20" t="str" cm="1">
        <f t="array" ref="AT46">IF(COUNTIF($AK$3:$AV45,TRUE)&gt;0,"",IF(SUM(--(($AZ$39:$BD$39="FREE")+(COUNTIF($J$3:$J46,$AZ$39:$BD$39)&gt;0)&gt;0))=5,TRUE,""))</f>
        <v/>
      </c>
      <c r="AU46" t="str" cm="1">
        <f t="array" ref="AU46">IF(COUNTIF($AK$3:$AV45,TRUE)&gt;0,"",IF(SUM(--((CHOOSE({1,2,3,4,5},$AZ$35,$BA$36,$BB$37,$BC$38,$BD$39)="FREE")+(COUNTIF($J$3:$J46,CHOOSE({1,2,3,4,5},$AZ$35,$BA$36,$BB$37,$BC$38,$BD$39))&gt;0)&gt;0))=5,TRUE,""))</f>
        <v/>
      </c>
      <c r="AV46" t="str" cm="1">
        <f t="array" ref="AV46">IF(COUNTIF($AK$3:$AV45,TRUE)&gt;0,"",IF(SUM(--((CHOOSE({1,2,3,4,5},$BD$35,$BC$36,$BB$37,$BA$38,$AZ$39)="FREE")+(COUNTIF($J$3:$J46,CHOOSE({1,2,3,4,5},$BD$35,$BC$36,$BB$37,$BA$38,$AZ$39))&gt;0)&gt;0))=5,TRUE,""))</f>
        <v/>
      </c>
      <c r="BG46" s="10" t="s">
        <v>72</v>
      </c>
      <c r="BH46" s="14" t="s">
        <v>63</v>
      </c>
      <c r="BI46">
        <f>AY40</f>
        <v>0</v>
      </c>
      <c r="BJ46" t="e">
        <f>_xlfn.IFNA(IF(_xlfn.XLOOKUP($A$1&amp;"-"&amp;A46,#REF!,#REF!)="D","D",""),"")</f>
        <v>#REF!</v>
      </c>
      <c r="BK46" t="str">
        <f>IF(BL46="DP","Duplicate Bonus",IF(BJ46="","",_xlfn.IFNA(_xlfn.XLOOKUP($A$1&amp;"-"&amp;A46,#REF!,#REF!),"")))</f>
        <v>Duplicate Bonus</v>
      </c>
      <c r="BL46" t="str">
        <f t="shared" si="5"/>
        <v>DP</v>
      </c>
      <c r="BM46" t="e">
        <f t="shared" si="6"/>
        <v>#REF!</v>
      </c>
      <c r="BN46" t="e">
        <f>IF(BM46="","","D"&amp;COUNTIF($BM$3:BM46,"D"))</f>
        <v>#REF!</v>
      </c>
    </row>
    <row r="47" spans="1:66" ht="18" customHeight="1" x14ac:dyDescent="0.25">
      <c r="A47">
        <v>45</v>
      </c>
      <c r="B47">
        <f>ScoreHelper!C60</f>
        <v>0</v>
      </c>
      <c r="C47">
        <f t="shared" si="3"/>
        <v>0</v>
      </c>
      <c r="D47">
        <f t="shared" si="4"/>
        <v>45</v>
      </c>
      <c r="E47" t="str">
        <f>IF(C47="","",IF(COUNTIF($C$3:C47,C47)&gt;1,"",C47))</f>
        <v/>
      </c>
      <c r="F47">
        <v>45</v>
      </c>
      <c r="G47" t="str">
        <f t="shared" si="9"/>
        <v/>
      </c>
      <c r="H47" t="str">
        <f>IF(G47="","",COUNTIF($G$3:G47,"?*"))</f>
        <v/>
      </c>
      <c r="I47">
        <v>45</v>
      </c>
      <c r="J47" t="str">
        <f t="shared" si="10"/>
        <v/>
      </c>
      <c r="K47" t="str">
        <f t="shared" si="11"/>
        <v/>
      </c>
      <c r="L47" t="str">
        <f>IF(J47="","",_xlfn.IFNA(_xlfn.XLOOKUP(J47,Bonuses!$A$3:$A$54,Bonuses!$H$3:$H$54),""))</f>
        <v/>
      </c>
      <c r="M47" s="20" t="str" cm="1">
        <f t="array" ref="M47">IF(COUNTIF($M$3:$X46,TRUE)&gt;0,"",IF(SUM(--((AZ$7:AZ$11="FREE")+(COUNTIF($J$3:$J47,AZ$7:AZ$11)&gt;0)&gt;0))=5,TRUE,""))</f>
        <v/>
      </c>
      <c r="N47" s="20" t="str" cm="1">
        <f t="array" ref="N47">IF(COUNTIF($M$3:$X46,TRUE)&gt;0,"",IF(SUM(--((BA$7:BA$11="FREE")+(COUNTIF($J$3:$J47,BA$7:BA$11)&gt;0)&gt;0))=5,TRUE,""))</f>
        <v/>
      </c>
      <c r="O47" s="20" t="str" cm="1">
        <f t="array" ref="O47">IF(COUNTIF($M$3:$X46,TRUE)&gt;0,"",IF(SUM(--((BB$7:BB$11="FREE")+(COUNTIF($J$3:$J47,BB$7:BB$11)&gt;0)&gt;0))=5,TRUE,""))</f>
        <v/>
      </c>
      <c r="P47" s="20" t="str" cm="1">
        <f t="array" ref="P47">IF(COUNTIF($M$3:$X46,TRUE)&gt;0,"",IF(SUM(--((BC$7:BC$11="FREE")+(COUNTIF($J$3:$J47,BC$7:BC$11)&gt;0)&gt;0))=5,TRUE,""))</f>
        <v/>
      </c>
      <c r="Q47" s="20" t="str" cm="1">
        <f t="array" ref="Q47">IF(COUNTIF($M$3:$X46,TRUE)&gt;0,"",IF(SUM(--((BD$7:BD$11="FREE")+(COUNTIF($J$3:$J47,BD$7:BD$11)&gt;0)&gt;0))=5,TRUE,""))</f>
        <v/>
      </c>
      <c r="R47" s="20" t="str" cm="1">
        <f t="array" ref="R47">IF(COUNTIF($M$3:$X46,TRUE)&gt;0,"",IF(SUM(--(($AZ$7:$BD$7="FREE")+(COUNTIF($J$3:$J47,$AZ$7:$BD$7)&gt;0)&gt;0))=5,TRUE,""))</f>
        <v/>
      </c>
      <c r="S47" s="20" t="str" cm="1">
        <f t="array" ref="S47">IF(COUNTIF($M$3:$X46,TRUE)&gt;0,"",IF(SUM(--(($AZ$8:$BD$8="FREE")+(COUNTIF($J$3:$J47,$AZ$8:$BD$8)&gt;0)&gt;0))=5,TRUE,""))</f>
        <v/>
      </c>
      <c r="T47" s="20" t="str" cm="1">
        <f t="array" ref="T47">IF(COUNTIF($M$3:$X46,TRUE)&gt;0,"",IF(SUM(--(($AZ$9:$BD$9="FREE")+(COUNTIF($J$3:$J47,$AZ$9:$BD$9)&gt;0)&gt;0))=5,TRUE,""))</f>
        <v/>
      </c>
      <c r="U47" s="20" t="str" cm="1">
        <f t="array" ref="U47">IF(COUNTIF($M$3:$X46,TRUE)&gt;0,"",IF(SUM(--(($AZ$10:$BD$10="FREE")+(COUNTIF($J$3:$J47,$AZ$10:$BD$10)&gt;0)&gt;0))=5,TRUE,""))</f>
        <v/>
      </c>
      <c r="V47" s="20" t="str" cm="1">
        <f t="array" ref="V47">IF(COUNTIF($M$3:$X46,TRUE)&gt;0,"",IF(SUM(--(($AZ$11:$BD$11="FREE")+(COUNTIF($J$3:$J47,$AZ$11:$BD$11)&gt;0)&gt;0))=5,TRUE,""))</f>
        <v/>
      </c>
      <c r="W47" t="str" cm="1">
        <f t="array" ref="W47">IF(COUNTIF($M$3:$X46,TRUE)&gt;0,"",IF(SUM(--((CHOOSE({1,2,3,4,5},$AZ$7,$BA$8,$BB$9,$BC$10,$BD$11)="FREE")+(COUNTIF($J$3:$J47,CHOOSE({1,2,3,4,5},$AZ$7,$BA$8,$BB$9,$BC$10,$BD$11))&gt;0)&gt;0))=5,TRUE,""))</f>
        <v/>
      </c>
      <c r="X47" t="str" cm="1">
        <f t="array" ref="X47">IF(COUNTIF($M$3:$X46,TRUE)&gt;0,"",IF(SUM(--((CHOOSE({1,2,3,4,5},$BD$7,$BC$8,$BB$9,$BA$10,$AZ$11)="FREE")+(COUNTIF($J$3:$J47,CHOOSE({1,2,3,4,5},$BD$7,$BC$8,$BB$9,$BA$10,$AZ$11))&gt;0)&gt;0))=5,TRUE,""))</f>
        <v/>
      </c>
      <c r="Y47" s="20" t="str" cm="1">
        <f t="array" ref="Y47">IF(COUNTIF($Y$3:$AJ46,TRUE)&gt;0,"",IF(SUM(--((AZ$21:AZ$25="FREE")+(COUNTIF($J$3:$J47,AZ$21:AZ$25)&gt;0)&gt;0))=5,TRUE,""))</f>
        <v/>
      </c>
      <c r="Z47" s="20" t="str" cm="1">
        <f t="array" ref="Z47">IF(COUNTIF($Y$3:$AJ46,TRUE)&gt;0,"",IF(SUM(--((BA$21:BA$25="FREE")+(COUNTIF($J$3:$J47,BA$21:BA$25)&gt;0)&gt;0))=5,TRUE,""))</f>
        <v/>
      </c>
      <c r="AA47" s="20" t="str" cm="1">
        <f t="array" ref="AA47">IF(COUNTIF($Y$3:$AJ46,TRUE)&gt;0,"",IF(SUM(--((BB$21:BB$25="FREE")+(COUNTIF($J$3:$J47,BB$21:BB$25)&gt;0)&gt;0))=5,TRUE,""))</f>
        <v/>
      </c>
      <c r="AB47" s="20" t="str" cm="1">
        <f t="array" ref="AB47">IF(COUNTIF($Y$3:$AJ46,TRUE)&gt;0,"",IF(SUM(--((BC$21:BC$25="FREE")+(COUNTIF($J$3:$J47,BC$21:BC$25)&gt;0)&gt;0))=5,TRUE,""))</f>
        <v/>
      </c>
      <c r="AC47" s="20" t="str" cm="1">
        <f t="array" ref="AC47">IF(COUNTIF($Y$3:$AJ46,TRUE)&gt;0,"",IF(SUM(--((BD$21:BD$25="FREE")+(COUNTIF($J$3:$J47,BD$21:BD$25)&gt;0)&gt;0))=5,TRUE,""))</f>
        <v/>
      </c>
      <c r="AD47" s="20" t="str" cm="1">
        <f t="array" ref="AD47">IF(COUNTIF($Y$3:$AJ46,TRUE)&gt;0,"",IF(SUM(--(($AZ$21:$BD$21="FREE")+(COUNTIF($J$3:$J47,$AZ$21:$BD$21)&gt;0)&gt;0))=5,TRUE,""))</f>
        <v/>
      </c>
      <c r="AE47" s="20" t="str" cm="1">
        <f t="array" ref="AE47">IF(COUNTIF($Y$3:$AJ46,TRUE)&gt;0,"",IF(SUM(--(($AZ$22:$BD$22="FREE")+(COUNTIF($J$3:$J47,$AZ$22:$BD$22)&gt;0)&gt;0))=5,TRUE,""))</f>
        <v/>
      </c>
      <c r="AF47" s="20" t="str" cm="1">
        <f t="array" ref="AF47">IF(COUNTIF($Y$3:$AJ46,TRUE)&gt;0,"",IF(SUM(--(($AZ$23:$BD$23="FREE")+(COUNTIF($J$3:$J47,$AZ$23:$BD$23)&gt;0)&gt;0))=5,TRUE,""))</f>
        <v/>
      </c>
      <c r="AG47" s="20" t="str" cm="1">
        <f t="array" ref="AG47">IF(COUNTIF($Y$3:$AJ46,TRUE)&gt;0,"",IF(SUM(--(($AZ$24:$BD$24="FREE")+(COUNTIF($J$3:$J47,$AZ$24:$BD$24)&gt;0)&gt;0))=5,TRUE,""))</f>
        <v/>
      </c>
      <c r="AH47" s="20" t="str" cm="1">
        <f t="array" ref="AH47">IF(COUNTIF($Y$3:$AJ46,TRUE)&gt;0,"",IF(SUM(--(($AZ$25:$BD$25="FREE")+(COUNTIF($J$3:$J47,$AZ$25:$BD$25)&gt;0)&gt;0))=5,TRUE,""))</f>
        <v/>
      </c>
      <c r="AI47" t="str" cm="1">
        <f t="array" ref="AI47">IF(COUNTIF($Y$3:$AJ46,TRUE)&gt;0,"",IF(SUM(--((CHOOSE({1,2,3,4,5},$AZ$21,$BA$22,$BB$23,$BC$24,$BD$25)="FREE")+(COUNTIF($J$3:$J47,CHOOSE({1,2,3,4,5},$AZ$21,$BA$22,$BB$23,$BC$24,$BD$25))&gt;0)&gt;0))=5,TRUE,""))</f>
        <v/>
      </c>
      <c r="AJ47" t="str" cm="1">
        <f t="array" ref="AJ47">IF(COUNTIF($Y$3:$AJ46,TRUE)&gt;0,"",IF(SUM(--((CHOOSE({1,2,3,4,5},$BD$21,$BC$22,$BB$23,$BA$24,$AZ$25)="FREE")+(COUNTIF($J$3:$J47,CHOOSE({1,2,3,4,5},$BD$21,$BC$22,$BB$23,$BA$24,$AZ$25))&gt;0)&gt;0))=5,TRUE,""))</f>
        <v/>
      </c>
      <c r="AK47" s="20" t="str" cm="1">
        <f t="array" ref="AK47">IF(COUNTIF($AK$3:$AV46,TRUE)&gt;0,"",IF(SUM(--((AZ$35:AZ$39="FREE")+(COUNTIF($J$3:$J47,AZ$35:AZ$39)&gt;0)&gt;0))=5,TRUE,""))</f>
        <v/>
      </c>
      <c r="AL47" s="20" t="str" cm="1">
        <f t="array" ref="AL47">IF(COUNTIF($AK$3:$AV46,TRUE)&gt;0,"",IF(SUM(--((BA$35:BA$39="FREE")+(COUNTIF($J$3:$J47,BA$35:BA$39)&gt;0)&gt;0))=5,TRUE,""))</f>
        <v/>
      </c>
      <c r="AM47" s="20" t="str" cm="1">
        <f t="array" ref="AM47">IF(COUNTIF($AK$3:$AV46,TRUE)&gt;0,"",IF(SUM(--((BB$35:BB$39="FREE")+(COUNTIF($J$3:$J47,BB$35:BB$39)&gt;0)&gt;0))=5,TRUE,""))</f>
        <v/>
      </c>
      <c r="AN47" s="20" t="str" cm="1">
        <f t="array" ref="AN47">IF(COUNTIF($AK$3:$AV46,TRUE)&gt;0,"",IF(SUM(--((BC$35:BC$39="FREE")+(COUNTIF($J$3:$J47,BC$35:BC$39)&gt;0)&gt;0))=5,TRUE,""))</f>
        <v/>
      </c>
      <c r="AO47" s="20" t="str" cm="1">
        <f t="array" ref="AO47">IF(COUNTIF($AK$3:$AV46,TRUE)&gt;0,"",IF(SUM(--((BD$35:BD$39="FREE")+(COUNTIF($J$3:$J47,BD$35:BD$39)&gt;0)&gt;0))=5,TRUE,""))</f>
        <v/>
      </c>
      <c r="AP47" s="20" t="str" cm="1">
        <f t="array" ref="AP47">IF(COUNTIF($AK$3:$AV46,TRUE)&gt;0,"",IF(SUM(--(($AZ$35:$BD$35="FREE")+(COUNTIF($J$3:$J47,$AZ$35:$BD$35)&gt;0)&gt;0))=5,TRUE,""))</f>
        <v/>
      </c>
      <c r="AQ47" s="20" t="str" cm="1">
        <f t="array" ref="AQ47">IF(COUNTIF($AK$3:$AV46,TRUE)&gt;0,"",IF(SUM(--(($AZ$36:$BD$36="FREE")+(COUNTIF($J$3:$J47,$AZ$36:$BD$36)&gt;0)&gt;0))=5,TRUE,""))</f>
        <v/>
      </c>
      <c r="AR47" s="20" t="str" cm="1">
        <f t="array" ref="AR47">IF(COUNTIF($AK$3:$AV46,TRUE)&gt;0,"",IF(SUM(--(($AZ$37:$BD$37="FREE")+(COUNTIF($J$3:$J47,$AZ$37:$BD$37)&gt;0)&gt;0))=5,TRUE,""))</f>
        <v/>
      </c>
      <c r="AS47" s="20" t="str" cm="1">
        <f t="array" ref="AS47">IF(COUNTIF($AK$3:$AV46,TRUE)&gt;0,"",IF(SUM(--(($AZ$38:$BD$38="FREE")+(COUNTIF($J$3:$J47,$AZ$38:$BD$38)&gt;0)&gt;0))=5,TRUE,""))</f>
        <v/>
      </c>
      <c r="AT47" s="20" t="str" cm="1">
        <f t="array" ref="AT47">IF(COUNTIF($AK$3:$AV46,TRUE)&gt;0,"",IF(SUM(--(($AZ$39:$BD$39="FREE")+(COUNTIF($J$3:$J47,$AZ$39:$BD$39)&gt;0)&gt;0))=5,TRUE,""))</f>
        <v/>
      </c>
      <c r="AU47" t="str" cm="1">
        <f t="array" ref="AU47">IF(COUNTIF($AK$3:$AV46,TRUE)&gt;0,"",IF(SUM(--((CHOOSE({1,2,3,4,5},$AZ$35,$BA$36,$BB$37,$BC$38,$BD$39)="FREE")+(COUNTIF($J$3:$J47,CHOOSE({1,2,3,4,5},$AZ$35,$BA$36,$BB$37,$BC$38,$BD$39))&gt;0)&gt;0))=5,TRUE,""))</f>
        <v/>
      </c>
      <c r="AV47" t="str" cm="1">
        <f t="array" ref="AV47">IF(COUNTIF($AK$3:$AV46,TRUE)&gt;0,"",IF(SUM(--((CHOOSE({1,2,3,4,5},$BD$35,$BC$36,$BB$37,$BA$38,$AZ$39)="FREE")+(COUNTIF($J$3:$J47,CHOOSE({1,2,3,4,5},$BD$35,$BC$36,$BB$37,$BA$38,$AZ$39))&gt;0)&gt;0))=5,TRUE,""))</f>
        <v/>
      </c>
      <c r="BJ47" t="e">
        <f>_xlfn.IFNA(IF(_xlfn.XLOOKUP($A$1&amp;"-"&amp;A47,#REF!,#REF!)="D","D",""),"")</f>
        <v>#REF!</v>
      </c>
      <c r="BK47" t="str">
        <f>IF(BL47="DP","Duplicate Bonus",IF(BJ47="","",_xlfn.IFNA(_xlfn.XLOOKUP($A$1&amp;"-"&amp;A47,#REF!,#REF!),"")))</f>
        <v>Duplicate Bonus</v>
      </c>
      <c r="BL47" t="str">
        <f t="shared" si="5"/>
        <v>DP</v>
      </c>
      <c r="BN47" t="str">
        <f>IF(BM47="","","D"&amp;COUNTIF($BM$3:BM47,"D"))</f>
        <v/>
      </c>
    </row>
    <row r="48" spans="1:66" ht="18" customHeight="1" x14ac:dyDescent="0.25">
      <c r="A48">
        <v>46</v>
      </c>
      <c r="B48">
        <f>ScoreHelper!C61</f>
        <v>0</v>
      </c>
      <c r="C48">
        <f t="shared" si="3"/>
        <v>0</v>
      </c>
      <c r="D48">
        <f t="shared" si="4"/>
        <v>46</v>
      </c>
      <c r="E48" t="str">
        <f>IF(C48="","",IF(COUNTIF($C$3:C48,C48)&gt;1,"",C48))</f>
        <v/>
      </c>
      <c r="F48">
        <v>46</v>
      </c>
      <c r="G48" t="str">
        <f t="shared" si="9"/>
        <v/>
      </c>
      <c r="H48" t="str">
        <f>IF(G48="","",COUNTIF($G$3:G48,"?*"))</f>
        <v/>
      </c>
      <c r="I48">
        <v>46</v>
      </c>
      <c r="J48" t="str">
        <f t="shared" si="10"/>
        <v/>
      </c>
      <c r="K48" t="str">
        <f t="shared" si="11"/>
        <v/>
      </c>
      <c r="L48" t="str">
        <f>IF(J48="","",_xlfn.IFNA(_xlfn.XLOOKUP(J48,Bonuses!$A$3:$A$54,Bonuses!$H$3:$H$54),""))</f>
        <v/>
      </c>
      <c r="M48" s="20" t="str" cm="1">
        <f t="array" ref="M48">IF(COUNTIF($M$3:$X47,TRUE)&gt;0,"",IF(SUM(--((AZ$7:AZ$11="FREE")+(COUNTIF($J$3:$J48,AZ$7:AZ$11)&gt;0)&gt;0))=5,TRUE,""))</f>
        <v/>
      </c>
      <c r="N48" s="20" t="str" cm="1">
        <f t="array" ref="N48">IF(COUNTIF($M$3:$X47,TRUE)&gt;0,"",IF(SUM(--((BA$7:BA$11="FREE")+(COUNTIF($J$3:$J48,BA$7:BA$11)&gt;0)&gt;0))=5,TRUE,""))</f>
        <v/>
      </c>
      <c r="O48" s="20" t="str" cm="1">
        <f t="array" ref="O48">IF(COUNTIF($M$3:$X47,TRUE)&gt;0,"",IF(SUM(--((BB$7:BB$11="FREE")+(COUNTIF($J$3:$J48,BB$7:BB$11)&gt;0)&gt;0))=5,TRUE,""))</f>
        <v/>
      </c>
      <c r="P48" s="20" t="str" cm="1">
        <f t="array" ref="P48">IF(COUNTIF($M$3:$X47,TRUE)&gt;0,"",IF(SUM(--((BC$7:BC$11="FREE")+(COUNTIF($J$3:$J48,BC$7:BC$11)&gt;0)&gt;0))=5,TRUE,""))</f>
        <v/>
      </c>
      <c r="Q48" s="20" t="str" cm="1">
        <f t="array" ref="Q48">IF(COUNTIF($M$3:$X47,TRUE)&gt;0,"",IF(SUM(--((BD$7:BD$11="FREE")+(COUNTIF($J$3:$J48,BD$7:BD$11)&gt;0)&gt;0))=5,TRUE,""))</f>
        <v/>
      </c>
      <c r="R48" s="20" t="str" cm="1">
        <f t="array" ref="R48">IF(COUNTIF($M$3:$X47,TRUE)&gt;0,"",IF(SUM(--(($AZ$7:$BD$7="FREE")+(COUNTIF($J$3:$J48,$AZ$7:$BD$7)&gt;0)&gt;0))=5,TRUE,""))</f>
        <v/>
      </c>
      <c r="S48" s="20" t="str" cm="1">
        <f t="array" ref="S48">IF(COUNTIF($M$3:$X47,TRUE)&gt;0,"",IF(SUM(--(($AZ$8:$BD$8="FREE")+(COUNTIF($J$3:$J48,$AZ$8:$BD$8)&gt;0)&gt;0))=5,TRUE,""))</f>
        <v/>
      </c>
      <c r="T48" s="20" t="str" cm="1">
        <f t="array" ref="T48">IF(COUNTIF($M$3:$X47,TRUE)&gt;0,"",IF(SUM(--(($AZ$9:$BD$9="FREE")+(COUNTIF($J$3:$J48,$AZ$9:$BD$9)&gt;0)&gt;0))=5,TRUE,""))</f>
        <v/>
      </c>
      <c r="U48" s="20" t="str" cm="1">
        <f t="array" ref="U48">IF(COUNTIF($M$3:$X47,TRUE)&gt;0,"",IF(SUM(--(($AZ$10:$BD$10="FREE")+(COUNTIF($J$3:$J48,$AZ$10:$BD$10)&gt;0)&gt;0))=5,TRUE,""))</f>
        <v/>
      </c>
      <c r="V48" s="20" t="str" cm="1">
        <f t="array" ref="V48">IF(COUNTIF($M$3:$X47,TRUE)&gt;0,"",IF(SUM(--(($AZ$11:$BD$11="FREE")+(COUNTIF($J$3:$J48,$AZ$11:$BD$11)&gt;0)&gt;0))=5,TRUE,""))</f>
        <v/>
      </c>
      <c r="W48" t="str" cm="1">
        <f t="array" ref="W48">IF(COUNTIF($M$3:$X47,TRUE)&gt;0,"",IF(SUM(--((CHOOSE({1,2,3,4,5},$AZ$7,$BA$8,$BB$9,$BC$10,$BD$11)="FREE")+(COUNTIF($J$3:$J48,CHOOSE({1,2,3,4,5},$AZ$7,$BA$8,$BB$9,$BC$10,$BD$11))&gt;0)&gt;0))=5,TRUE,""))</f>
        <v/>
      </c>
      <c r="X48" t="str" cm="1">
        <f t="array" ref="X48">IF(COUNTIF($M$3:$X47,TRUE)&gt;0,"",IF(SUM(--((CHOOSE({1,2,3,4,5},$BD$7,$BC$8,$BB$9,$BA$10,$AZ$11)="FREE")+(COUNTIF($J$3:$J48,CHOOSE({1,2,3,4,5},$BD$7,$BC$8,$BB$9,$BA$10,$AZ$11))&gt;0)&gt;0))=5,TRUE,""))</f>
        <v/>
      </c>
      <c r="Y48" s="20" t="str" cm="1">
        <f t="array" ref="Y48">IF(COUNTIF($Y$3:$AJ47,TRUE)&gt;0,"",IF(SUM(--((AZ$21:AZ$25="FREE")+(COUNTIF($J$3:$J48,AZ$21:AZ$25)&gt;0)&gt;0))=5,TRUE,""))</f>
        <v/>
      </c>
      <c r="Z48" s="20" t="str" cm="1">
        <f t="array" ref="Z48">IF(COUNTIF($Y$3:$AJ47,TRUE)&gt;0,"",IF(SUM(--((BA$21:BA$25="FREE")+(COUNTIF($J$3:$J48,BA$21:BA$25)&gt;0)&gt;0))=5,TRUE,""))</f>
        <v/>
      </c>
      <c r="AA48" s="20" t="str" cm="1">
        <f t="array" ref="AA48">IF(COUNTIF($Y$3:$AJ47,TRUE)&gt;0,"",IF(SUM(--((BB$21:BB$25="FREE")+(COUNTIF($J$3:$J48,BB$21:BB$25)&gt;0)&gt;0))=5,TRUE,""))</f>
        <v/>
      </c>
      <c r="AB48" s="20" t="str" cm="1">
        <f t="array" ref="AB48">IF(COUNTIF($Y$3:$AJ47,TRUE)&gt;0,"",IF(SUM(--((BC$21:BC$25="FREE")+(COUNTIF($J$3:$J48,BC$21:BC$25)&gt;0)&gt;0))=5,TRUE,""))</f>
        <v/>
      </c>
      <c r="AC48" s="20" t="str" cm="1">
        <f t="array" ref="AC48">IF(COUNTIF($Y$3:$AJ47,TRUE)&gt;0,"",IF(SUM(--((BD$21:BD$25="FREE")+(COUNTIF($J$3:$J48,BD$21:BD$25)&gt;0)&gt;0))=5,TRUE,""))</f>
        <v/>
      </c>
      <c r="AD48" s="20" t="str" cm="1">
        <f t="array" ref="AD48">IF(COUNTIF($Y$3:$AJ47,TRUE)&gt;0,"",IF(SUM(--(($AZ$21:$BD$21="FREE")+(COUNTIF($J$3:$J48,$AZ$21:$BD$21)&gt;0)&gt;0))=5,TRUE,""))</f>
        <v/>
      </c>
      <c r="AE48" s="20" t="str" cm="1">
        <f t="array" ref="AE48">IF(COUNTIF($Y$3:$AJ47,TRUE)&gt;0,"",IF(SUM(--(($AZ$22:$BD$22="FREE")+(COUNTIF($J$3:$J48,$AZ$22:$BD$22)&gt;0)&gt;0))=5,TRUE,""))</f>
        <v/>
      </c>
      <c r="AF48" s="20" t="str" cm="1">
        <f t="array" ref="AF48">IF(COUNTIF($Y$3:$AJ47,TRUE)&gt;0,"",IF(SUM(--(($AZ$23:$BD$23="FREE")+(COUNTIF($J$3:$J48,$AZ$23:$BD$23)&gt;0)&gt;0))=5,TRUE,""))</f>
        <v/>
      </c>
      <c r="AG48" s="20" t="str" cm="1">
        <f t="array" ref="AG48">IF(COUNTIF($Y$3:$AJ47,TRUE)&gt;0,"",IF(SUM(--(($AZ$24:$BD$24="FREE")+(COUNTIF($J$3:$J48,$AZ$24:$BD$24)&gt;0)&gt;0))=5,TRUE,""))</f>
        <v/>
      </c>
      <c r="AH48" s="20" t="str" cm="1">
        <f t="array" ref="AH48">IF(COUNTIF($Y$3:$AJ47,TRUE)&gt;0,"",IF(SUM(--(($AZ$25:$BD$25="FREE")+(COUNTIF($J$3:$J48,$AZ$25:$BD$25)&gt;0)&gt;0))=5,TRUE,""))</f>
        <v/>
      </c>
      <c r="AI48" t="str" cm="1">
        <f t="array" ref="AI48">IF(COUNTIF($Y$3:$AJ47,TRUE)&gt;0,"",IF(SUM(--((CHOOSE({1,2,3,4,5},$AZ$21,$BA$22,$BB$23,$BC$24,$BD$25)="FREE")+(COUNTIF($J$3:$J48,CHOOSE({1,2,3,4,5},$AZ$21,$BA$22,$BB$23,$BC$24,$BD$25))&gt;0)&gt;0))=5,TRUE,""))</f>
        <v/>
      </c>
      <c r="AJ48" t="str" cm="1">
        <f t="array" ref="AJ48">IF(COUNTIF($Y$3:$AJ47,TRUE)&gt;0,"",IF(SUM(--((CHOOSE({1,2,3,4,5},$BD$21,$BC$22,$BB$23,$BA$24,$AZ$25)="FREE")+(COUNTIF($J$3:$J48,CHOOSE({1,2,3,4,5},$BD$21,$BC$22,$BB$23,$BA$24,$AZ$25))&gt;0)&gt;0))=5,TRUE,""))</f>
        <v/>
      </c>
      <c r="AK48" s="20" t="str" cm="1">
        <f t="array" ref="AK48">IF(COUNTIF($AK$3:$AV47,TRUE)&gt;0,"",IF(SUM(--((AZ$35:AZ$39="FREE")+(COUNTIF($J$3:$J48,AZ$35:AZ$39)&gt;0)&gt;0))=5,TRUE,""))</f>
        <v/>
      </c>
      <c r="AL48" s="20" t="str" cm="1">
        <f t="array" ref="AL48">IF(COUNTIF($AK$3:$AV47,TRUE)&gt;0,"",IF(SUM(--((BA$35:BA$39="FREE")+(COUNTIF($J$3:$J48,BA$35:BA$39)&gt;0)&gt;0))=5,TRUE,""))</f>
        <v/>
      </c>
      <c r="AM48" s="20" t="str" cm="1">
        <f t="array" ref="AM48">IF(COUNTIF($AK$3:$AV47,TRUE)&gt;0,"",IF(SUM(--((BB$35:BB$39="FREE")+(COUNTIF($J$3:$J48,BB$35:BB$39)&gt;0)&gt;0))=5,TRUE,""))</f>
        <v/>
      </c>
      <c r="AN48" s="20" t="str" cm="1">
        <f t="array" ref="AN48">IF(COUNTIF($AK$3:$AV47,TRUE)&gt;0,"",IF(SUM(--((BC$35:BC$39="FREE")+(COUNTIF($J$3:$J48,BC$35:BC$39)&gt;0)&gt;0))=5,TRUE,""))</f>
        <v/>
      </c>
      <c r="AO48" s="20" t="str" cm="1">
        <f t="array" ref="AO48">IF(COUNTIF($AK$3:$AV47,TRUE)&gt;0,"",IF(SUM(--((BD$35:BD$39="FREE")+(COUNTIF($J$3:$J48,BD$35:BD$39)&gt;0)&gt;0))=5,TRUE,""))</f>
        <v/>
      </c>
      <c r="AP48" s="20" t="str" cm="1">
        <f t="array" ref="AP48">IF(COUNTIF($AK$3:$AV47,TRUE)&gt;0,"",IF(SUM(--(($AZ$35:$BD$35="FREE")+(COUNTIF($J$3:$J48,$AZ$35:$BD$35)&gt;0)&gt;0))=5,TRUE,""))</f>
        <v/>
      </c>
      <c r="AQ48" s="20" t="str" cm="1">
        <f t="array" ref="AQ48">IF(COUNTIF($AK$3:$AV47,TRUE)&gt;0,"",IF(SUM(--(($AZ$36:$BD$36="FREE")+(COUNTIF($J$3:$J48,$AZ$36:$BD$36)&gt;0)&gt;0))=5,TRUE,""))</f>
        <v/>
      </c>
      <c r="AR48" s="20" t="str" cm="1">
        <f t="array" ref="AR48">IF(COUNTIF($AK$3:$AV47,TRUE)&gt;0,"",IF(SUM(--(($AZ$37:$BD$37="FREE")+(COUNTIF($J$3:$J48,$AZ$37:$BD$37)&gt;0)&gt;0))=5,TRUE,""))</f>
        <v/>
      </c>
      <c r="AS48" s="20" t="str" cm="1">
        <f t="array" ref="AS48">IF(COUNTIF($AK$3:$AV47,TRUE)&gt;0,"",IF(SUM(--(($AZ$38:$BD$38="FREE")+(COUNTIF($J$3:$J48,$AZ$38:$BD$38)&gt;0)&gt;0))=5,TRUE,""))</f>
        <v/>
      </c>
      <c r="AT48" s="20" t="str" cm="1">
        <f t="array" ref="AT48">IF(COUNTIF($AK$3:$AV47,TRUE)&gt;0,"",IF(SUM(--(($AZ$39:$BD$39="FREE")+(COUNTIF($J$3:$J48,$AZ$39:$BD$39)&gt;0)&gt;0))=5,TRUE,""))</f>
        <v/>
      </c>
      <c r="AU48" t="str" cm="1">
        <f t="array" ref="AU48">IF(COUNTIF($AK$3:$AV47,TRUE)&gt;0,"",IF(SUM(--((CHOOSE({1,2,3,4,5},$AZ$35,$BA$36,$BB$37,$BC$38,$BD$39)="FREE")+(COUNTIF($J$3:$J48,CHOOSE({1,2,3,4,5},$AZ$35,$BA$36,$BB$37,$BC$38,$BD$39))&gt;0)&gt;0))=5,TRUE,""))</f>
        <v/>
      </c>
      <c r="AV48" t="str" cm="1">
        <f t="array" ref="AV48">IF(COUNTIF($AK$3:$AV47,TRUE)&gt;0,"",IF(SUM(--((CHOOSE({1,2,3,4,5},$BD$35,$BC$36,$BB$37,$BA$38,$AZ$39)="FREE")+(COUNTIF($J$3:$J48,CHOOSE({1,2,3,4,5},$BD$35,$BC$36,$BB$37,$BA$38,$AZ$39))&gt;0)&gt;0))=5,TRUE,""))</f>
        <v/>
      </c>
      <c r="BJ48" t="e">
        <f>_xlfn.IFNA(IF(_xlfn.XLOOKUP($A$1&amp;"-"&amp;A48,#REF!,#REF!)="D","D",""),"")</f>
        <v>#REF!</v>
      </c>
      <c r="BK48" t="str">
        <f>IF(BL48="DP","Duplicate Bonus",IF(BJ48="","",_xlfn.IFNA(_xlfn.XLOOKUP($A$1&amp;"-"&amp;A48,#REF!,#REF!),"")))</f>
        <v>Duplicate Bonus</v>
      </c>
      <c r="BL48" t="str">
        <f t="shared" si="5"/>
        <v>DP</v>
      </c>
      <c r="BN48" t="str">
        <f>IF(BM48="","","D"&amp;COUNTIF($BM$3:BM48,"D"))</f>
        <v/>
      </c>
    </row>
    <row r="49" spans="1:66" ht="18" customHeight="1" x14ac:dyDescent="0.25">
      <c r="A49">
        <v>47</v>
      </c>
      <c r="B49">
        <f>ScoreHelper!C62</f>
        <v>0</v>
      </c>
      <c r="C49">
        <f t="shared" si="3"/>
        <v>0</v>
      </c>
      <c r="D49">
        <f t="shared" si="4"/>
        <v>47</v>
      </c>
      <c r="E49" t="str">
        <f>IF(C49="","",IF(COUNTIF($C$3:C49,C49)&gt;1,"",C49))</f>
        <v/>
      </c>
      <c r="F49">
        <v>47</v>
      </c>
      <c r="G49" t="str">
        <f t="shared" si="9"/>
        <v/>
      </c>
      <c r="H49" t="str">
        <f>IF(G49="","",COUNTIF($G$3:G49,"?*"))</f>
        <v/>
      </c>
      <c r="I49">
        <v>47</v>
      </c>
      <c r="J49" t="str">
        <f t="shared" si="10"/>
        <v/>
      </c>
      <c r="K49" t="str">
        <f t="shared" si="11"/>
        <v/>
      </c>
      <c r="L49" t="str">
        <f>IF(J49="","",_xlfn.IFNA(_xlfn.XLOOKUP(J49,Bonuses!$A$3:$A$54,Bonuses!$H$3:$H$54),""))</f>
        <v/>
      </c>
      <c r="M49" s="20" t="str" cm="1">
        <f t="array" ref="M49">IF(COUNTIF($M$3:$X48,TRUE)&gt;0,"",IF(SUM(--((AZ$7:AZ$11="FREE")+(COUNTIF($J$3:$J49,AZ$7:AZ$11)&gt;0)&gt;0))=5,TRUE,""))</f>
        <v/>
      </c>
      <c r="N49" s="20" t="str" cm="1">
        <f t="array" ref="N49">IF(COUNTIF($M$3:$X48,TRUE)&gt;0,"",IF(SUM(--((BA$7:BA$11="FREE")+(COUNTIF($J$3:$J49,BA$7:BA$11)&gt;0)&gt;0))=5,TRUE,""))</f>
        <v/>
      </c>
      <c r="O49" s="20" t="str" cm="1">
        <f t="array" ref="O49">IF(COUNTIF($M$3:$X48,TRUE)&gt;0,"",IF(SUM(--((BB$7:BB$11="FREE")+(COUNTIF($J$3:$J49,BB$7:BB$11)&gt;0)&gt;0))=5,TRUE,""))</f>
        <v/>
      </c>
      <c r="P49" s="20" t="str" cm="1">
        <f t="array" ref="P49">IF(COUNTIF($M$3:$X48,TRUE)&gt;0,"",IF(SUM(--((BC$7:BC$11="FREE")+(COUNTIF($J$3:$J49,BC$7:BC$11)&gt;0)&gt;0))=5,TRUE,""))</f>
        <v/>
      </c>
      <c r="Q49" s="20" t="str" cm="1">
        <f t="array" ref="Q49">IF(COUNTIF($M$3:$X48,TRUE)&gt;0,"",IF(SUM(--((BD$7:BD$11="FREE")+(COUNTIF($J$3:$J49,BD$7:BD$11)&gt;0)&gt;0))=5,TRUE,""))</f>
        <v/>
      </c>
      <c r="R49" s="20" t="str" cm="1">
        <f t="array" ref="R49">IF(COUNTIF($M$3:$X48,TRUE)&gt;0,"",IF(SUM(--(($AZ$7:$BD$7="FREE")+(COUNTIF($J$3:$J49,$AZ$7:$BD$7)&gt;0)&gt;0))=5,TRUE,""))</f>
        <v/>
      </c>
      <c r="S49" s="20" t="str" cm="1">
        <f t="array" ref="S49">IF(COUNTIF($M$3:$X48,TRUE)&gt;0,"",IF(SUM(--(($AZ$8:$BD$8="FREE")+(COUNTIF($J$3:$J49,$AZ$8:$BD$8)&gt;0)&gt;0))=5,TRUE,""))</f>
        <v/>
      </c>
      <c r="T49" s="20" t="str" cm="1">
        <f t="array" ref="T49">IF(COUNTIF($M$3:$X48,TRUE)&gt;0,"",IF(SUM(--(($AZ$9:$BD$9="FREE")+(COUNTIF($J$3:$J49,$AZ$9:$BD$9)&gt;0)&gt;0))=5,TRUE,""))</f>
        <v/>
      </c>
      <c r="U49" s="20" t="str" cm="1">
        <f t="array" ref="U49">IF(COUNTIF($M$3:$X48,TRUE)&gt;0,"",IF(SUM(--(($AZ$10:$BD$10="FREE")+(COUNTIF($J$3:$J49,$AZ$10:$BD$10)&gt;0)&gt;0))=5,TRUE,""))</f>
        <v/>
      </c>
      <c r="V49" s="20" t="str" cm="1">
        <f t="array" ref="V49">IF(COUNTIF($M$3:$X48,TRUE)&gt;0,"",IF(SUM(--(($AZ$11:$BD$11="FREE")+(COUNTIF($J$3:$J49,$AZ$11:$BD$11)&gt;0)&gt;0))=5,TRUE,""))</f>
        <v/>
      </c>
      <c r="W49" t="str" cm="1">
        <f t="array" ref="W49">IF(COUNTIF($M$3:$X48,TRUE)&gt;0,"",IF(SUM(--((CHOOSE({1,2,3,4,5},$AZ$7,$BA$8,$BB$9,$BC$10,$BD$11)="FREE")+(COUNTIF($J$3:$J49,CHOOSE({1,2,3,4,5},$AZ$7,$BA$8,$BB$9,$BC$10,$BD$11))&gt;0)&gt;0))=5,TRUE,""))</f>
        <v/>
      </c>
      <c r="X49" t="str" cm="1">
        <f t="array" ref="X49">IF(COUNTIF($M$3:$X48,TRUE)&gt;0,"",IF(SUM(--((CHOOSE({1,2,3,4,5},$BD$7,$BC$8,$BB$9,$BA$10,$AZ$11)="FREE")+(COUNTIF($J$3:$J49,CHOOSE({1,2,3,4,5},$BD$7,$BC$8,$BB$9,$BA$10,$AZ$11))&gt;0)&gt;0))=5,TRUE,""))</f>
        <v/>
      </c>
      <c r="Y49" s="20" t="str" cm="1">
        <f t="array" ref="Y49">IF(COUNTIF($Y$3:$AJ48,TRUE)&gt;0,"",IF(SUM(--((AZ$21:AZ$25="FREE")+(COUNTIF($J$3:$J49,AZ$21:AZ$25)&gt;0)&gt;0))=5,TRUE,""))</f>
        <v/>
      </c>
      <c r="Z49" s="20" t="str" cm="1">
        <f t="array" ref="Z49">IF(COUNTIF($Y$3:$AJ48,TRUE)&gt;0,"",IF(SUM(--((BA$21:BA$25="FREE")+(COUNTIF($J$3:$J49,BA$21:BA$25)&gt;0)&gt;0))=5,TRUE,""))</f>
        <v/>
      </c>
      <c r="AA49" s="20" t="str" cm="1">
        <f t="array" ref="AA49">IF(COUNTIF($Y$3:$AJ48,TRUE)&gt;0,"",IF(SUM(--((BB$21:BB$25="FREE")+(COUNTIF($J$3:$J49,BB$21:BB$25)&gt;0)&gt;0))=5,TRUE,""))</f>
        <v/>
      </c>
      <c r="AB49" s="20" t="str" cm="1">
        <f t="array" ref="AB49">IF(COUNTIF($Y$3:$AJ48,TRUE)&gt;0,"",IF(SUM(--((BC$21:BC$25="FREE")+(COUNTIF($J$3:$J49,BC$21:BC$25)&gt;0)&gt;0))=5,TRUE,""))</f>
        <v/>
      </c>
      <c r="AC49" s="20" t="str" cm="1">
        <f t="array" ref="AC49">IF(COUNTIF($Y$3:$AJ48,TRUE)&gt;0,"",IF(SUM(--((BD$21:BD$25="FREE")+(COUNTIF($J$3:$J49,BD$21:BD$25)&gt;0)&gt;0))=5,TRUE,""))</f>
        <v/>
      </c>
      <c r="AD49" s="20" t="str" cm="1">
        <f t="array" ref="AD49">IF(COUNTIF($Y$3:$AJ48,TRUE)&gt;0,"",IF(SUM(--(($AZ$21:$BD$21="FREE")+(COUNTIF($J$3:$J49,$AZ$21:$BD$21)&gt;0)&gt;0))=5,TRUE,""))</f>
        <v/>
      </c>
      <c r="AE49" s="20" t="str" cm="1">
        <f t="array" ref="AE49">IF(COUNTIF($Y$3:$AJ48,TRUE)&gt;0,"",IF(SUM(--(($AZ$22:$BD$22="FREE")+(COUNTIF($J$3:$J49,$AZ$22:$BD$22)&gt;0)&gt;0))=5,TRUE,""))</f>
        <v/>
      </c>
      <c r="AF49" s="20" t="str" cm="1">
        <f t="array" ref="AF49">IF(COUNTIF($Y$3:$AJ48,TRUE)&gt;0,"",IF(SUM(--(($AZ$23:$BD$23="FREE")+(COUNTIF($J$3:$J49,$AZ$23:$BD$23)&gt;0)&gt;0))=5,TRUE,""))</f>
        <v/>
      </c>
      <c r="AG49" s="20" t="str" cm="1">
        <f t="array" ref="AG49">IF(COUNTIF($Y$3:$AJ48,TRUE)&gt;0,"",IF(SUM(--(($AZ$24:$BD$24="FREE")+(COUNTIF($J$3:$J49,$AZ$24:$BD$24)&gt;0)&gt;0))=5,TRUE,""))</f>
        <v/>
      </c>
      <c r="AH49" s="20" t="str" cm="1">
        <f t="array" ref="AH49">IF(COUNTIF($Y$3:$AJ48,TRUE)&gt;0,"",IF(SUM(--(($AZ$25:$BD$25="FREE")+(COUNTIF($J$3:$J49,$AZ$25:$BD$25)&gt;0)&gt;0))=5,TRUE,""))</f>
        <v/>
      </c>
      <c r="AI49" t="str" cm="1">
        <f t="array" ref="AI49">IF(COUNTIF($Y$3:$AJ48,TRUE)&gt;0,"",IF(SUM(--((CHOOSE({1,2,3,4,5},$AZ$21,$BA$22,$BB$23,$BC$24,$BD$25)="FREE")+(COUNTIF($J$3:$J49,CHOOSE({1,2,3,4,5},$AZ$21,$BA$22,$BB$23,$BC$24,$BD$25))&gt;0)&gt;0))=5,TRUE,""))</f>
        <v/>
      </c>
      <c r="AJ49" t="str" cm="1">
        <f t="array" ref="AJ49">IF(COUNTIF($Y$3:$AJ48,TRUE)&gt;0,"",IF(SUM(--((CHOOSE({1,2,3,4,5},$BD$21,$BC$22,$BB$23,$BA$24,$AZ$25)="FREE")+(COUNTIF($J$3:$J49,CHOOSE({1,2,3,4,5},$BD$21,$BC$22,$BB$23,$BA$24,$AZ$25))&gt;0)&gt;0))=5,TRUE,""))</f>
        <v/>
      </c>
      <c r="AK49" s="20" t="str" cm="1">
        <f t="array" ref="AK49">IF(COUNTIF($AK$3:$AV48,TRUE)&gt;0,"",IF(SUM(--((AZ$35:AZ$39="FREE")+(COUNTIF($J$3:$J49,AZ$35:AZ$39)&gt;0)&gt;0))=5,TRUE,""))</f>
        <v/>
      </c>
      <c r="AL49" s="20" t="str" cm="1">
        <f t="array" ref="AL49">IF(COUNTIF($AK$3:$AV48,TRUE)&gt;0,"",IF(SUM(--((BA$35:BA$39="FREE")+(COUNTIF($J$3:$J49,BA$35:BA$39)&gt;0)&gt;0))=5,TRUE,""))</f>
        <v/>
      </c>
      <c r="AM49" s="20" t="str" cm="1">
        <f t="array" ref="AM49">IF(COUNTIF($AK$3:$AV48,TRUE)&gt;0,"",IF(SUM(--((BB$35:BB$39="FREE")+(COUNTIF($J$3:$J49,BB$35:BB$39)&gt;0)&gt;0))=5,TRUE,""))</f>
        <v/>
      </c>
      <c r="AN49" s="20" t="str" cm="1">
        <f t="array" ref="AN49">IF(COUNTIF($AK$3:$AV48,TRUE)&gt;0,"",IF(SUM(--((BC$35:BC$39="FREE")+(COUNTIF($J$3:$J49,BC$35:BC$39)&gt;0)&gt;0))=5,TRUE,""))</f>
        <v/>
      </c>
      <c r="AO49" s="20" t="str" cm="1">
        <f t="array" ref="AO49">IF(COUNTIF($AK$3:$AV48,TRUE)&gt;0,"",IF(SUM(--((BD$35:BD$39="FREE")+(COUNTIF($J$3:$J49,BD$35:BD$39)&gt;0)&gt;0))=5,TRUE,""))</f>
        <v/>
      </c>
      <c r="AP49" s="20" t="str" cm="1">
        <f t="array" ref="AP49">IF(COUNTIF($AK$3:$AV48,TRUE)&gt;0,"",IF(SUM(--(($AZ$35:$BD$35="FREE")+(COUNTIF($J$3:$J49,$AZ$35:$BD$35)&gt;0)&gt;0))=5,TRUE,""))</f>
        <v/>
      </c>
      <c r="AQ49" s="20" t="str" cm="1">
        <f t="array" ref="AQ49">IF(COUNTIF($AK$3:$AV48,TRUE)&gt;0,"",IF(SUM(--(($AZ$36:$BD$36="FREE")+(COUNTIF($J$3:$J49,$AZ$36:$BD$36)&gt;0)&gt;0))=5,TRUE,""))</f>
        <v/>
      </c>
      <c r="AR49" s="20" t="str" cm="1">
        <f t="array" ref="AR49">IF(COUNTIF($AK$3:$AV48,TRUE)&gt;0,"",IF(SUM(--(($AZ$37:$BD$37="FREE")+(COUNTIF($J$3:$J49,$AZ$37:$BD$37)&gt;0)&gt;0))=5,TRUE,""))</f>
        <v/>
      </c>
      <c r="AS49" s="20" t="str" cm="1">
        <f t="array" ref="AS49">IF(COUNTIF($AK$3:$AV48,TRUE)&gt;0,"",IF(SUM(--(($AZ$38:$BD$38="FREE")+(COUNTIF($J$3:$J49,$AZ$38:$BD$38)&gt;0)&gt;0))=5,TRUE,""))</f>
        <v/>
      </c>
      <c r="AT49" s="20" t="str" cm="1">
        <f t="array" ref="AT49">IF(COUNTIF($AK$3:$AV48,TRUE)&gt;0,"",IF(SUM(--(($AZ$39:$BD$39="FREE")+(COUNTIF($J$3:$J49,$AZ$39:$BD$39)&gt;0)&gt;0))=5,TRUE,""))</f>
        <v/>
      </c>
      <c r="AU49" t="str" cm="1">
        <f t="array" ref="AU49">IF(COUNTIF($AK$3:$AV48,TRUE)&gt;0,"",IF(SUM(--((CHOOSE({1,2,3,4,5},$AZ$35,$BA$36,$BB$37,$BC$38,$BD$39)="FREE")+(COUNTIF($J$3:$J49,CHOOSE({1,2,3,4,5},$AZ$35,$BA$36,$BB$37,$BC$38,$BD$39))&gt;0)&gt;0))=5,TRUE,""))</f>
        <v/>
      </c>
      <c r="AV49" t="str" cm="1">
        <f t="array" ref="AV49">IF(COUNTIF($AK$3:$AV48,TRUE)&gt;0,"",IF(SUM(--((CHOOSE({1,2,3,4,5},$BD$35,$BC$36,$BB$37,$BA$38,$AZ$39)="FREE")+(COUNTIF($J$3:$J49,CHOOSE({1,2,3,4,5},$BD$35,$BC$36,$BB$37,$BA$38,$AZ$39))&gt;0)&gt;0))=5,TRUE,""))</f>
        <v/>
      </c>
      <c r="BJ49" t="e">
        <f>_xlfn.IFNA(IF(_xlfn.XLOOKUP($A$1&amp;"-"&amp;A49,#REF!,#REF!)="D","D",""),"")</f>
        <v>#REF!</v>
      </c>
      <c r="BK49" t="str">
        <f>IF(BL49="DP","Duplicate Bonus",IF(BJ49="","",_xlfn.IFNA(_xlfn.XLOOKUP($A$1&amp;"-"&amp;A49,#REF!,#REF!),"")))</f>
        <v>Duplicate Bonus</v>
      </c>
      <c r="BL49" t="str">
        <f t="shared" si="5"/>
        <v>DP</v>
      </c>
      <c r="BN49" t="str">
        <f>IF(BM49="","","D"&amp;COUNTIF($BM$3:BM49,"D"))</f>
        <v/>
      </c>
    </row>
    <row r="50" spans="1:66" ht="18" customHeight="1" x14ac:dyDescent="0.25">
      <c r="A50">
        <v>48</v>
      </c>
      <c r="B50">
        <f>ScoreHelper!C63</f>
        <v>0</v>
      </c>
      <c r="C50">
        <f t="shared" si="3"/>
        <v>0</v>
      </c>
      <c r="D50">
        <f t="shared" si="4"/>
        <v>48</v>
      </c>
      <c r="E50" t="str">
        <f>IF(C50="","",IF(COUNTIF($C$3:C50,C50)&gt;1,"",C50))</f>
        <v/>
      </c>
      <c r="F50">
        <v>48</v>
      </c>
      <c r="G50" t="str">
        <f t="shared" si="9"/>
        <v/>
      </c>
      <c r="H50" t="str">
        <f>IF(G50="","",COUNTIF($G$3:G50,"?*"))</f>
        <v/>
      </c>
      <c r="I50">
        <v>48</v>
      </c>
      <c r="J50" t="str">
        <f t="shared" si="10"/>
        <v/>
      </c>
      <c r="K50" t="str">
        <f t="shared" si="11"/>
        <v/>
      </c>
      <c r="L50" t="str">
        <f>IF(J50="","",_xlfn.IFNA(_xlfn.XLOOKUP(J50,Bonuses!$A$3:$A$54,Bonuses!$H$3:$H$54),""))</f>
        <v/>
      </c>
      <c r="M50" s="20" t="str" cm="1">
        <f t="array" ref="M50">IF(COUNTIF($M$3:$X49,TRUE)&gt;0,"",IF(SUM(--((AZ$7:AZ$11="FREE")+(COUNTIF($J$3:$J50,AZ$7:AZ$11)&gt;0)&gt;0))=5,TRUE,""))</f>
        <v/>
      </c>
      <c r="N50" s="20" t="str" cm="1">
        <f t="array" ref="N50">IF(COUNTIF($M$3:$X49,TRUE)&gt;0,"",IF(SUM(--((BA$7:BA$11="FREE")+(COUNTIF($J$3:$J50,BA$7:BA$11)&gt;0)&gt;0))=5,TRUE,""))</f>
        <v/>
      </c>
      <c r="O50" s="20" t="str" cm="1">
        <f t="array" ref="O50">IF(COUNTIF($M$3:$X49,TRUE)&gt;0,"",IF(SUM(--((BB$7:BB$11="FREE")+(COUNTIF($J$3:$J50,BB$7:BB$11)&gt;0)&gt;0))=5,TRUE,""))</f>
        <v/>
      </c>
      <c r="P50" s="20" t="str" cm="1">
        <f t="array" ref="P50">IF(COUNTIF($M$3:$X49,TRUE)&gt;0,"",IF(SUM(--((BC$7:BC$11="FREE")+(COUNTIF($J$3:$J50,BC$7:BC$11)&gt;0)&gt;0))=5,TRUE,""))</f>
        <v/>
      </c>
      <c r="Q50" s="20" t="str" cm="1">
        <f t="array" ref="Q50">IF(COUNTIF($M$3:$X49,TRUE)&gt;0,"",IF(SUM(--((BD$7:BD$11="FREE")+(COUNTIF($J$3:$J50,BD$7:BD$11)&gt;0)&gt;0))=5,TRUE,""))</f>
        <v/>
      </c>
      <c r="R50" s="20" t="str" cm="1">
        <f t="array" ref="R50">IF(COUNTIF($M$3:$X49,TRUE)&gt;0,"",IF(SUM(--(($AZ$7:$BD$7="FREE")+(COUNTIF($J$3:$J50,$AZ$7:$BD$7)&gt;0)&gt;0))=5,TRUE,""))</f>
        <v/>
      </c>
      <c r="S50" s="20" t="str" cm="1">
        <f t="array" ref="S50">IF(COUNTIF($M$3:$X49,TRUE)&gt;0,"",IF(SUM(--(($AZ$8:$BD$8="FREE")+(COUNTIF($J$3:$J50,$AZ$8:$BD$8)&gt;0)&gt;0))=5,TRUE,""))</f>
        <v/>
      </c>
      <c r="T50" s="20" t="str" cm="1">
        <f t="array" ref="T50">IF(COUNTIF($M$3:$X49,TRUE)&gt;0,"",IF(SUM(--(($AZ$9:$BD$9="FREE")+(COUNTIF($J$3:$J50,$AZ$9:$BD$9)&gt;0)&gt;0))=5,TRUE,""))</f>
        <v/>
      </c>
      <c r="U50" s="20" t="str" cm="1">
        <f t="array" ref="U50">IF(COUNTIF($M$3:$X49,TRUE)&gt;0,"",IF(SUM(--(($AZ$10:$BD$10="FREE")+(COUNTIF($J$3:$J50,$AZ$10:$BD$10)&gt;0)&gt;0))=5,TRUE,""))</f>
        <v/>
      </c>
      <c r="V50" s="20" t="str" cm="1">
        <f t="array" ref="V50">IF(COUNTIF($M$3:$X49,TRUE)&gt;0,"",IF(SUM(--(($AZ$11:$BD$11="FREE")+(COUNTIF($J$3:$J50,$AZ$11:$BD$11)&gt;0)&gt;0))=5,TRUE,""))</f>
        <v/>
      </c>
      <c r="W50" t="str" cm="1">
        <f t="array" ref="W50">IF(COUNTIF($M$3:$X49,TRUE)&gt;0,"",IF(SUM(--((CHOOSE({1,2,3,4,5},$AZ$7,$BA$8,$BB$9,$BC$10,$BD$11)="FREE")+(COUNTIF($J$3:$J50,CHOOSE({1,2,3,4,5},$AZ$7,$BA$8,$BB$9,$BC$10,$BD$11))&gt;0)&gt;0))=5,TRUE,""))</f>
        <v/>
      </c>
      <c r="X50" t="str" cm="1">
        <f t="array" ref="X50">IF(COUNTIF($M$3:$X49,TRUE)&gt;0,"",IF(SUM(--((CHOOSE({1,2,3,4,5},$BD$7,$BC$8,$BB$9,$BA$10,$AZ$11)="FREE")+(COUNTIF($J$3:$J50,CHOOSE({1,2,3,4,5},$BD$7,$BC$8,$BB$9,$BA$10,$AZ$11))&gt;0)&gt;0))=5,TRUE,""))</f>
        <v/>
      </c>
      <c r="Y50" s="20" t="str" cm="1">
        <f t="array" ref="Y50">IF(COUNTIF($Y$3:$AJ49,TRUE)&gt;0,"",IF(SUM(--((AZ$21:AZ$25="FREE")+(COUNTIF($J$3:$J50,AZ$21:AZ$25)&gt;0)&gt;0))=5,TRUE,""))</f>
        <v/>
      </c>
      <c r="Z50" s="20" t="str" cm="1">
        <f t="array" ref="Z50">IF(COUNTIF($Y$3:$AJ49,TRUE)&gt;0,"",IF(SUM(--((BA$21:BA$25="FREE")+(COUNTIF($J$3:$J50,BA$21:BA$25)&gt;0)&gt;0))=5,TRUE,""))</f>
        <v/>
      </c>
      <c r="AA50" s="20" t="str" cm="1">
        <f t="array" ref="AA50">IF(COUNTIF($Y$3:$AJ49,TRUE)&gt;0,"",IF(SUM(--((BB$21:BB$25="FREE")+(COUNTIF($J$3:$J50,BB$21:BB$25)&gt;0)&gt;0))=5,TRUE,""))</f>
        <v/>
      </c>
      <c r="AB50" s="20" t="str" cm="1">
        <f t="array" ref="AB50">IF(COUNTIF($Y$3:$AJ49,TRUE)&gt;0,"",IF(SUM(--((BC$21:BC$25="FREE")+(COUNTIF($J$3:$J50,BC$21:BC$25)&gt;0)&gt;0))=5,TRUE,""))</f>
        <v/>
      </c>
      <c r="AC50" s="20" t="str" cm="1">
        <f t="array" ref="AC50">IF(COUNTIF($Y$3:$AJ49,TRUE)&gt;0,"",IF(SUM(--((BD$21:BD$25="FREE")+(COUNTIF($J$3:$J50,BD$21:BD$25)&gt;0)&gt;0))=5,TRUE,""))</f>
        <v/>
      </c>
      <c r="AD50" s="20" t="str" cm="1">
        <f t="array" ref="AD50">IF(COUNTIF($Y$3:$AJ49,TRUE)&gt;0,"",IF(SUM(--(($AZ$21:$BD$21="FREE")+(COUNTIF($J$3:$J50,$AZ$21:$BD$21)&gt;0)&gt;0))=5,TRUE,""))</f>
        <v/>
      </c>
      <c r="AE50" s="20" t="str" cm="1">
        <f t="array" ref="AE50">IF(COUNTIF($Y$3:$AJ49,TRUE)&gt;0,"",IF(SUM(--(($AZ$22:$BD$22="FREE")+(COUNTIF($J$3:$J50,$AZ$22:$BD$22)&gt;0)&gt;0))=5,TRUE,""))</f>
        <v/>
      </c>
      <c r="AF50" s="20" t="str" cm="1">
        <f t="array" ref="AF50">IF(COUNTIF($Y$3:$AJ49,TRUE)&gt;0,"",IF(SUM(--(($AZ$23:$BD$23="FREE")+(COUNTIF($J$3:$J50,$AZ$23:$BD$23)&gt;0)&gt;0))=5,TRUE,""))</f>
        <v/>
      </c>
      <c r="AG50" s="20" t="str" cm="1">
        <f t="array" ref="AG50">IF(COUNTIF($Y$3:$AJ49,TRUE)&gt;0,"",IF(SUM(--(($AZ$24:$BD$24="FREE")+(COUNTIF($J$3:$J50,$AZ$24:$BD$24)&gt;0)&gt;0))=5,TRUE,""))</f>
        <v/>
      </c>
      <c r="AH50" s="20" t="str" cm="1">
        <f t="array" ref="AH50">IF(COUNTIF($Y$3:$AJ49,TRUE)&gt;0,"",IF(SUM(--(($AZ$25:$BD$25="FREE")+(COUNTIF($J$3:$J50,$AZ$25:$BD$25)&gt;0)&gt;0))=5,TRUE,""))</f>
        <v/>
      </c>
      <c r="AI50" t="str" cm="1">
        <f t="array" ref="AI50">IF(COUNTIF($Y$3:$AJ49,TRUE)&gt;0,"",IF(SUM(--((CHOOSE({1,2,3,4,5},$AZ$21,$BA$22,$BB$23,$BC$24,$BD$25)="FREE")+(COUNTIF($J$3:$J50,CHOOSE({1,2,3,4,5},$AZ$21,$BA$22,$BB$23,$BC$24,$BD$25))&gt;0)&gt;0))=5,TRUE,""))</f>
        <v/>
      </c>
      <c r="AJ50" t="str" cm="1">
        <f t="array" ref="AJ50">IF(COUNTIF($Y$3:$AJ49,TRUE)&gt;0,"",IF(SUM(--((CHOOSE({1,2,3,4,5},$BD$21,$BC$22,$BB$23,$BA$24,$AZ$25)="FREE")+(COUNTIF($J$3:$J50,CHOOSE({1,2,3,4,5},$BD$21,$BC$22,$BB$23,$BA$24,$AZ$25))&gt;0)&gt;0))=5,TRUE,""))</f>
        <v/>
      </c>
      <c r="AK50" s="20" t="str" cm="1">
        <f t="array" ref="AK50">IF(COUNTIF($AK$3:$AV49,TRUE)&gt;0,"",IF(SUM(--((AZ$35:AZ$39="FREE")+(COUNTIF($J$3:$J50,AZ$35:AZ$39)&gt;0)&gt;0))=5,TRUE,""))</f>
        <v/>
      </c>
      <c r="AL50" s="20" t="str" cm="1">
        <f t="array" ref="AL50">IF(COUNTIF($AK$3:$AV49,TRUE)&gt;0,"",IF(SUM(--((BA$35:BA$39="FREE")+(COUNTIF($J$3:$J50,BA$35:BA$39)&gt;0)&gt;0))=5,TRUE,""))</f>
        <v/>
      </c>
      <c r="AM50" s="20" t="str" cm="1">
        <f t="array" ref="AM50">IF(COUNTIF($AK$3:$AV49,TRUE)&gt;0,"",IF(SUM(--((BB$35:BB$39="FREE")+(COUNTIF($J$3:$J50,BB$35:BB$39)&gt;0)&gt;0))=5,TRUE,""))</f>
        <v/>
      </c>
      <c r="AN50" s="20" t="str" cm="1">
        <f t="array" ref="AN50">IF(COUNTIF($AK$3:$AV49,TRUE)&gt;0,"",IF(SUM(--((BC$35:BC$39="FREE")+(COUNTIF($J$3:$J50,BC$35:BC$39)&gt;0)&gt;0))=5,TRUE,""))</f>
        <v/>
      </c>
      <c r="AO50" s="20" t="str" cm="1">
        <f t="array" ref="AO50">IF(COUNTIF($AK$3:$AV49,TRUE)&gt;0,"",IF(SUM(--((BD$35:BD$39="FREE")+(COUNTIF($J$3:$J50,BD$35:BD$39)&gt;0)&gt;0))=5,TRUE,""))</f>
        <v/>
      </c>
      <c r="AP50" s="20" t="str" cm="1">
        <f t="array" ref="AP50">IF(COUNTIF($AK$3:$AV49,TRUE)&gt;0,"",IF(SUM(--(($AZ$35:$BD$35="FREE")+(COUNTIF($J$3:$J50,$AZ$35:$BD$35)&gt;0)&gt;0))=5,TRUE,""))</f>
        <v/>
      </c>
      <c r="AQ50" s="20" t="str" cm="1">
        <f t="array" ref="AQ50">IF(COUNTIF($AK$3:$AV49,TRUE)&gt;0,"",IF(SUM(--(($AZ$36:$BD$36="FREE")+(COUNTIF($J$3:$J50,$AZ$36:$BD$36)&gt;0)&gt;0))=5,TRUE,""))</f>
        <v/>
      </c>
      <c r="AR50" s="20" t="str" cm="1">
        <f t="array" ref="AR50">IF(COUNTIF($AK$3:$AV49,TRUE)&gt;0,"",IF(SUM(--(($AZ$37:$BD$37="FREE")+(COUNTIF($J$3:$J50,$AZ$37:$BD$37)&gt;0)&gt;0))=5,TRUE,""))</f>
        <v/>
      </c>
      <c r="AS50" s="20" t="str" cm="1">
        <f t="array" ref="AS50">IF(COUNTIF($AK$3:$AV49,TRUE)&gt;0,"",IF(SUM(--(($AZ$38:$BD$38="FREE")+(COUNTIF($J$3:$J50,$AZ$38:$BD$38)&gt;0)&gt;0))=5,TRUE,""))</f>
        <v/>
      </c>
      <c r="AT50" s="20" t="str" cm="1">
        <f t="array" ref="AT50">IF(COUNTIF($AK$3:$AV49,TRUE)&gt;0,"",IF(SUM(--(($AZ$39:$BD$39="FREE")+(COUNTIF($J$3:$J50,$AZ$39:$BD$39)&gt;0)&gt;0))=5,TRUE,""))</f>
        <v/>
      </c>
      <c r="AU50" t="str" cm="1">
        <f t="array" ref="AU50">IF(COUNTIF($AK$3:$AV49,TRUE)&gt;0,"",IF(SUM(--((CHOOSE({1,2,3,4,5},$AZ$35,$BA$36,$BB$37,$BC$38,$BD$39)="FREE")+(COUNTIF($J$3:$J50,CHOOSE({1,2,3,4,5},$AZ$35,$BA$36,$BB$37,$BC$38,$BD$39))&gt;0)&gt;0))=5,TRUE,""))</f>
        <v/>
      </c>
      <c r="AV50" t="str" cm="1">
        <f t="array" ref="AV50">IF(COUNTIF($AK$3:$AV49,TRUE)&gt;0,"",IF(SUM(--((CHOOSE({1,2,3,4,5},$BD$35,$BC$36,$BB$37,$BA$38,$AZ$39)="FREE")+(COUNTIF($J$3:$J50,CHOOSE({1,2,3,4,5},$BD$35,$BC$36,$BB$37,$BA$38,$AZ$39))&gt;0)&gt;0))=5,TRUE,""))</f>
        <v/>
      </c>
      <c r="BJ50" t="e">
        <f>_xlfn.IFNA(IF(_xlfn.XLOOKUP($A$1&amp;"-"&amp;A50,#REF!,#REF!)="D","D",""),"")</f>
        <v>#REF!</v>
      </c>
      <c r="BK50" t="str">
        <f>IF(BL50="DP","Duplicate Bonus",IF(BJ50="","",_xlfn.IFNA(_xlfn.XLOOKUP($A$1&amp;"-"&amp;A50,#REF!,#REF!),"")))</f>
        <v>Duplicate Bonus</v>
      </c>
      <c r="BL50" t="str">
        <f t="shared" si="5"/>
        <v>DP</v>
      </c>
      <c r="BN50" t="str">
        <f>IF(BM50="","","D"&amp;COUNTIF($BM$3:BM50,"D"))</f>
        <v/>
      </c>
    </row>
    <row r="51" spans="1:66" ht="18" customHeight="1" x14ac:dyDescent="0.25">
      <c r="A51">
        <v>49</v>
      </c>
      <c r="B51">
        <f>ScoreHelper!C64</f>
        <v>0</v>
      </c>
      <c r="C51">
        <f t="shared" si="3"/>
        <v>0</v>
      </c>
      <c r="D51">
        <f t="shared" si="4"/>
        <v>49</v>
      </c>
      <c r="E51" t="str">
        <f>IF(C51="","",IF(COUNTIF($C$3:C51,C51)&gt;1,"",C51))</f>
        <v/>
      </c>
      <c r="F51">
        <v>49</v>
      </c>
      <c r="G51" t="str">
        <f t="shared" si="9"/>
        <v/>
      </c>
      <c r="H51" t="str">
        <f>IF(G51="","",COUNTIF($G$3:G51,"?*"))</f>
        <v/>
      </c>
      <c r="I51">
        <v>49</v>
      </c>
      <c r="J51" t="str">
        <f t="shared" si="10"/>
        <v/>
      </c>
      <c r="K51" t="str">
        <f t="shared" si="11"/>
        <v/>
      </c>
      <c r="L51" t="str">
        <f>IF(J51="","",_xlfn.IFNA(_xlfn.XLOOKUP(J51,Bonuses!$A$3:$A$54,Bonuses!$H$3:$H$54),""))</f>
        <v/>
      </c>
      <c r="M51" s="20" t="str" cm="1">
        <f t="array" ref="M51">IF(COUNTIF($M$3:$X50,TRUE)&gt;0,"",IF(SUM(--((AZ$7:AZ$11="FREE")+(COUNTIF($J$3:$J51,AZ$7:AZ$11)&gt;0)&gt;0))=5,TRUE,""))</f>
        <v/>
      </c>
      <c r="N51" s="20" t="str" cm="1">
        <f t="array" ref="N51">IF(COUNTIF($M$3:$X50,TRUE)&gt;0,"",IF(SUM(--((BA$7:BA$11="FREE")+(COUNTIF($J$3:$J51,BA$7:BA$11)&gt;0)&gt;0))=5,TRUE,""))</f>
        <v/>
      </c>
      <c r="O51" s="20" t="str" cm="1">
        <f t="array" ref="O51">IF(COUNTIF($M$3:$X50,TRUE)&gt;0,"",IF(SUM(--((BB$7:BB$11="FREE")+(COUNTIF($J$3:$J51,BB$7:BB$11)&gt;0)&gt;0))=5,TRUE,""))</f>
        <v/>
      </c>
      <c r="P51" s="20" t="str" cm="1">
        <f t="array" ref="P51">IF(COUNTIF($M$3:$X50,TRUE)&gt;0,"",IF(SUM(--((BC$7:BC$11="FREE")+(COUNTIF($J$3:$J51,BC$7:BC$11)&gt;0)&gt;0))=5,TRUE,""))</f>
        <v/>
      </c>
      <c r="Q51" s="20" t="str" cm="1">
        <f t="array" ref="Q51">IF(COUNTIF($M$3:$X50,TRUE)&gt;0,"",IF(SUM(--((BD$7:BD$11="FREE")+(COUNTIF($J$3:$J51,BD$7:BD$11)&gt;0)&gt;0))=5,TRUE,""))</f>
        <v/>
      </c>
      <c r="R51" s="20" t="str" cm="1">
        <f t="array" ref="R51">IF(COUNTIF($M$3:$X50,TRUE)&gt;0,"",IF(SUM(--(($AZ$7:$BD$7="FREE")+(COUNTIF($J$3:$J51,$AZ$7:$BD$7)&gt;0)&gt;0))=5,TRUE,""))</f>
        <v/>
      </c>
      <c r="S51" s="20" t="str" cm="1">
        <f t="array" ref="S51">IF(COUNTIF($M$3:$X50,TRUE)&gt;0,"",IF(SUM(--(($AZ$8:$BD$8="FREE")+(COUNTIF($J$3:$J51,$AZ$8:$BD$8)&gt;0)&gt;0))=5,TRUE,""))</f>
        <v/>
      </c>
      <c r="T51" s="20" t="str" cm="1">
        <f t="array" ref="T51">IF(COUNTIF($M$3:$X50,TRUE)&gt;0,"",IF(SUM(--(($AZ$9:$BD$9="FREE")+(COUNTIF($J$3:$J51,$AZ$9:$BD$9)&gt;0)&gt;0))=5,TRUE,""))</f>
        <v/>
      </c>
      <c r="U51" s="20" t="str" cm="1">
        <f t="array" ref="U51">IF(COUNTIF($M$3:$X50,TRUE)&gt;0,"",IF(SUM(--(($AZ$10:$BD$10="FREE")+(COUNTIF($J$3:$J51,$AZ$10:$BD$10)&gt;0)&gt;0))=5,TRUE,""))</f>
        <v/>
      </c>
      <c r="V51" s="20" t="str" cm="1">
        <f t="array" ref="V51">IF(COUNTIF($M$3:$X50,TRUE)&gt;0,"",IF(SUM(--(($AZ$11:$BD$11="FREE")+(COUNTIF($J$3:$J51,$AZ$11:$BD$11)&gt;0)&gt;0))=5,TRUE,""))</f>
        <v/>
      </c>
      <c r="W51" t="str" cm="1">
        <f t="array" ref="W51">IF(COUNTIF($M$3:$X50,TRUE)&gt;0,"",IF(SUM(--((CHOOSE({1,2,3,4,5},$AZ$7,$BA$8,$BB$9,$BC$10,$BD$11)="FREE")+(COUNTIF($J$3:$J51,CHOOSE({1,2,3,4,5},$AZ$7,$BA$8,$BB$9,$BC$10,$BD$11))&gt;0)&gt;0))=5,TRUE,""))</f>
        <v/>
      </c>
      <c r="X51" t="str" cm="1">
        <f t="array" ref="X51">IF(COUNTIF($M$3:$X50,TRUE)&gt;0,"",IF(SUM(--((CHOOSE({1,2,3,4,5},$BD$7,$BC$8,$BB$9,$BA$10,$AZ$11)="FREE")+(COUNTIF($J$3:$J51,CHOOSE({1,2,3,4,5},$BD$7,$BC$8,$BB$9,$BA$10,$AZ$11))&gt;0)&gt;0))=5,TRUE,""))</f>
        <v/>
      </c>
      <c r="Y51" s="20" t="str" cm="1">
        <f t="array" ref="Y51">IF(COUNTIF($Y$3:$AJ50,TRUE)&gt;0,"",IF(SUM(--((AZ$21:AZ$25="FREE")+(COUNTIF($J$3:$J51,AZ$21:AZ$25)&gt;0)&gt;0))=5,TRUE,""))</f>
        <v/>
      </c>
      <c r="Z51" s="20" t="str" cm="1">
        <f t="array" ref="Z51">IF(COUNTIF($Y$3:$AJ50,TRUE)&gt;0,"",IF(SUM(--((BA$21:BA$25="FREE")+(COUNTIF($J$3:$J51,BA$21:BA$25)&gt;0)&gt;0))=5,TRUE,""))</f>
        <v/>
      </c>
      <c r="AA51" s="20" t="str" cm="1">
        <f t="array" ref="AA51">IF(COUNTIF($Y$3:$AJ50,TRUE)&gt;0,"",IF(SUM(--((BB$21:BB$25="FREE")+(COUNTIF($J$3:$J51,BB$21:BB$25)&gt;0)&gt;0))=5,TRUE,""))</f>
        <v/>
      </c>
      <c r="AB51" s="20" t="str" cm="1">
        <f t="array" ref="AB51">IF(COUNTIF($Y$3:$AJ50,TRUE)&gt;0,"",IF(SUM(--((BC$21:BC$25="FREE")+(COUNTIF($J$3:$J51,BC$21:BC$25)&gt;0)&gt;0))=5,TRUE,""))</f>
        <v/>
      </c>
      <c r="AC51" s="20" t="str" cm="1">
        <f t="array" ref="AC51">IF(COUNTIF($Y$3:$AJ50,TRUE)&gt;0,"",IF(SUM(--((BD$21:BD$25="FREE")+(COUNTIF($J$3:$J51,BD$21:BD$25)&gt;0)&gt;0))=5,TRUE,""))</f>
        <v/>
      </c>
      <c r="AD51" s="20" t="str" cm="1">
        <f t="array" ref="AD51">IF(COUNTIF($Y$3:$AJ50,TRUE)&gt;0,"",IF(SUM(--(($AZ$21:$BD$21="FREE")+(COUNTIF($J$3:$J51,$AZ$21:$BD$21)&gt;0)&gt;0))=5,TRUE,""))</f>
        <v/>
      </c>
      <c r="AE51" s="20" t="str" cm="1">
        <f t="array" ref="AE51">IF(COUNTIF($Y$3:$AJ50,TRUE)&gt;0,"",IF(SUM(--(($AZ$22:$BD$22="FREE")+(COUNTIF($J$3:$J51,$AZ$22:$BD$22)&gt;0)&gt;0))=5,TRUE,""))</f>
        <v/>
      </c>
      <c r="AF51" s="20" t="str" cm="1">
        <f t="array" ref="AF51">IF(COUNTIF($Y$3:$AJ50,TRUE)&gt;0,"",IF(SUM(--(($AZ$23:$BD$23="FREE")+(COUNTIF($J$3:$J51,$AZ$23:$BD$23)&gt;0)&gt;0))=5,TRUE,""))</f>
        <v/>
      </c>
      <c r="AG51" s="20" t="str" cm="1">
        <f t="array" ref="AG51">IF(COUNTIF($Y$3:$AJ50,TRUE)&gt;0,"",IF(SUM(--(($AZ$24:$BD$24="FREE")+(COUNTIF($J$3:$J51,$AZ$24:$BD$24)&gt;0)&gt;0))=5,TRUE,""))</f>
        <v/>
      </c>
      <c r="AH51" s="20" t="str" cm="1">
        <f t="array" ref="AH51">IF(COUNTIF($Y$3:$AJ50,TRUE)&gt;0,"",IF(SUM(--(($AZ$25:$BD$25="FREE")+(COUNTIF($J$3:$J51,$AZ$25:$BD$25)&gt;0)&gt;0))=5,TRUE,""))</f>
        <v/>
      </c>
      <c r="AI51" t="str" cm="1">
        <f t="array" ref="AI51">IF(COUNTIF($Y$3:$AJ50,TRUE)&gt;0,"",IF(SUM(--((CHOOSE({1,2,3,4,5},$AZ$21,$BA$22,$BB$23,$BC$24,$BD$25)="FREE")+(COUNTIF($J$3:$J51,CHOOSE({1,2,3,4,5},$AZ$21,$BA$22,$BB$23,$BC$24,$BD$25))&gt;0)&gt;0))=5,TRUE,""))</f>
        <v/>
      </c>
      <c r="AJ51" t="str" cm="1">
        <f t="array" ref="AJ51">IF(COUNTIF($Y$3:$AJ50,TRUE)&gt;0,"",IF(SUM(--((CHOOSE({1,2,3,4,5},$BD$21,$BC$22,$BB$23,$BA$24,$AZ$25)="FREE")+(COUNTIF($J$3:$J51,CHOOSE({1,2,3,4,5},$BD$21,$BC$22,$BB$23,$BA$24,$AZ$25))&gt;0)&gt;0))=5,TRUE,""))</f>
        <v/>
      </c>
      <c r="AK51" s="20" t="str" cm="1">
        <f t="array" ref="AK51">IF(COUNTIF($AK$3:$AV50,TRUE)&gt;0,"",IF(SUM(--((AZ$35:AZ$39="FREE")+(COUNTIF($J$3:$J51,AZ$35:AZ$39)&gt;0)&gt;0))=5,TRUE,""))</f>
        <v/>
      </c>
      <c r="AL51" s="20" t="str" cm="1">
        <f t="array" ref="AL51">IF(COUNTIF($AK$3:$AV50,TRUE)&gt;0,"",IF(SUM(--((BA$35:BA$39="FREE")+(COUNTIF($J$3:$J51,BA$35:BA$39)&gt;0)&gt;0))=5,TRUE,""))</f>
        <v/>
      </c>
      <c r="AM51" s="20" t="str" cm="1">
        <f t="array" ref="AM51">IF(COUNTIF($AK$3:$AV50,TRUE)&gt;0,"",IF(SUM(--((BB$35:BB$39="FREE")+(COUNTIF($J$3:$J51,BB$35:BB$39)&gt;0)&gt;0))=5,TRUE,""))</f>
        <v/>
      </c>
      <c r="AN51" s="20" t="str" cm="1">
        <f t="array" ref="AN51">IF(COUNTIF($AK$3:$AV50,TRUE)&gt;0,"",IF(SUM(--((BC$35:BC$39="FREE")+(COUNTIF($J$3:$J51,BC$35:BC$39)&gt;0)&gt;0))=5,TRUE,""))</f>
        <v/>
      </c>
      <c r="AO51" s="20" t="str" cm="1">
        <f t="array" ref="AO51">IF(COUNTIF($AK$3:$AV50,TRUE)&gt;0,"",IF(SUM(--((BD$35:BD$39="FREE")+(COUNTIF($J$3:$J51,BD$35:BD$39)&gt;0)&gt;0))=5,TRUE,""))</f>
        <v/>
      </c>
      <c r="AP51" s="20" t="str" cm="1">
        <f t="array" ref="AP51">IF(COUNTIF($AK$3:$AV50,TRUE)&gt;0,"",IF(SUM(--(($AZ$35:$BD$35="FREE")+(COUNTIF($J$3:$J51,$AZ$35:$BD$35)&gt;0)&gt;0))=5,TRUE,""))</f>
        <v/>
      </c>
      <c r="AQ51" s="20" t="str" cm="1">
        <f t="array" ref="AQ51">IF(COUNTIF($AK$3:$AV50,TRUE)&gt;0,"",IF(SUM(--(($AZ$36:$BD$36="FREE")+(COUNTIF($J$3:$J51,$AZ$36:$BD$36)&gt;0)&gt;0))=5,TRUE,""))</f>
        <v/>
      </c>
      <c r="AR51" s="20" t="str" cm="1">
        <f t="array" ref="AR51">IF(COUNTIF($AK$3:$AV50,TRUE)&gt;0,"",IF(SUM(--(($AZ$37:$BD$37="FREE")+(COUNTIF($J$3:$J51,$AZ$37:$BD$37)&gt;0)&gt;0))=5,TRUE,""))</f>
        <v/>
      </c>
      <c r="AS51" s="20" t="str" cm="1">
        <f t="array" ref="AS51">IF(COUNTIF($AK$3:$AV50,TRUE)&gt;0,"",IF(SUM(--(($AZ$38:$BD$38="FREE")+(COUNTIF($J$3:$J51,$AZ$38:$BD$38)&gt;0)&gt;0))=5,TRUE,""))</f>
        <v/>
      </c>
      <c r="AT51" s="20" t="str" cm="1">
        <f t="array" ref="AT51">IF(COUNTIF($AK$3:$AV50,TRUE)&gt;0,"",IF(SUM(--(($AZ$39:$BD$39="FREE")+(COUNTIF($J$3:$J51,$AZ$39:$BD$39)&gt;0)&gt;0))=5,TRUE,""))</f>
        <v/>
      </c>
      <c r="AU51" t="str" cm="1">
        <f t="array" ref="AU51">IF(COUNTIF($AK$3:$AV50,TRUE)&gt;0,"",IF(SUM(--((CHOOSE({1,2,3,4,5},$AZ$35,$BA$36,$BB$37,$BC$38,$BD$39)="FREE")+(COUNTIF($J$3:$J51,CHOOSE({1,2,3,4,5},$AZ$35,$BA$36,$BB$37,$BC$38,$BD$39))&gt;0)&gt;0))=5,TRUE,""))</f>
        <v/>
      </c>
      <c r="AV51" t="str" cm="1">
        <f t="array" ref="AV51">IF(COUNTIF($AK$3:$AV50,TRUE)&gt;0,"",IF(SUM(--((CHOOSE({1,2,3,4,5},$BD$35,$BC$36,$BB$37,$BA$38,$AZ$39)="FREE")+(COUNTIF($J$3:$J51,CHOOSE({1,2,3,4,5},$BD$35,$BC$36,$BB$37,$BA$38,$AZ$39))&gt;0)&gt;0))=5,TRUE,""))</f>
        <v/>
      </c>
      <c r="BJ51" t="e">
        <f>_xlfn.IFNA(IF(_xlfn.XLOOKUP($A$1&amp;"-"&amp;A51,#REF!,#REF!)="D","D",""),"")</f>
        <v>#REF!</v>
      </c>
      <c r="BK51" t="str">
        <f>IF(BL51="DP","Duplicate Bonus",IF(BJ51="","",_xlfn.IFNA(_xlfn.XLOOKUP($A$1&amp;"-"&amp;A51,#REF!,#REF!),"")))</f>
        <v>Duplicate Bonus</v>
      </c>
      <c r="BL51" t="str">
        <f t="shared" si="5"/>
        <v>DP</v>
      </c>
      <c r="BN51" t="str">
        <f>IF(BM51="","","D"&amp;COUNTIF($BM$3:BM51,"D"))</f>
        <v/>
      </c>
    </row>
    <row r="52" spans="1:66" ht="18" customHeight="1" x14ac:dyDescent="0.25">
      <c r="A52">
        <v>50</v>
      </c>
      <c r="B52">
        <f>ScoreHelper!C65</f>
        <v>0</v>
      </c>
      <c r="C52">
        <f t="shared" si="3"/>
        <v>0</v>
      </c>
      <c r="D52">
        <f t="shared" si="4"/>
        <v>50</v>
      </c>
      <c r="E52" t="str">
        <f>IF(C52="","",IF(COUNTIF($C$3:C52,C52)&gt;1,"",C52))</f>
        <v/>
      </c>
      <c r="F52">
        <v>50</v>
      </c>
      <c r="G52" t="str">
        <f t="shared" si="9"/>
        <v/>
      </c>
      <c r="H52" t="str">
        <f>IF(G52="","",COUNTIF($G$3:G52,"?*"))</f>
        <v/>
      </c>
      <c r="I52">
        <v>50</v>
      </c>
      <c r="J52" t="str">
        <f t="shared" si="10"/>
        <v/>
      </c>
      <c r="K52" t="str">
        <f t="shared" si="11"/>
        <v/>
      </c>
      <c r="L52" t="str">
        <f>IF(J52="","",_xlfn.IFNA(_xlfn.XLOOKUP(J52,Bonuses!$A$3:$A$54,Bonuses!$H$3:$H$54),""))</f>
        <v/>
      </c>
      <c r="M52" s="20" t="str" cm="1">
        <f t="array" ref="M52">IF(COUNTIF($M$3:$X51,TRUE)&gt;0,"",IF(SUM(--((AZ$7:AZ$11="FREE")+(COUNTIF($J$3:$J52,AZ$7:AZ$11)&gt;0)&gt;0))=5,TRUE,""))</f>
        <v/>
      </c>
      <c r="N52" s="20" t="str" cm="1">
        <f t="array" ref="N52">IF(COUNTIF($M$3:$X51,TRUE)&gt;0,"",IF(SUM(--((BA$7:BA$11="FREE")+(COUNTIF($J$3:$J52,BA$7:BA$11)&gt;0)&gt;0))=5,TRUE,""))</f>
        <v/>
      </c>
      <c r="O52" s="20" t="str" cm="1">
        <f t="array" ref="O52">IF(COUNTIF($M$3:$X51,TRUE)&gt;0,"",IF(SUM(--((BB$7:BB$11="FREE")+(COUNTIF($J$3:$J52,BB$7:BB$11)&gt;0)&gt;0))=5,TRUE,""))</f>
        <v/>
      </c>
      <c r="P52" s="20" t="str" cm="1">
        <f t="array" ref="P52">IF(COUNTIF($M$3:$X51,TRUE)&gt;0,"",IF(SUM(--((BC$7:BC$11="FREE")+(COUNTIF($J$3:$J52,BC$7:BC$11)&gt;0)&gt;0))=5,TRUE,""))</f>
        <v/>
      </c>
      <c r="Q52" s="20" t="str" cm="1">
        <f t="array" ref="Q52">IF(COUNTIF($M$3:$X51,TRUE)&gt;0,"",IF(SUM(--((BD$7:BD$11="FREE")+(COUNTIF($J$3:$J52,BD$7:BD$11)&gt;0)&gt;0))=5,TRUE,""))</f>
        <v/>
      </c>
      <c r="R52" s="20" t="str" cm="1">
        <f t="array" ref="R52">IF(COUNTIF($M$3:$X51,TRUE)&gt;0,"",IF(SUM(--(($AZ$7:$BD$7="FREE")+(COUNTIF($J$3:$J52,$AZ$7:$BD$7)&gt;0)&gt;0))=5,TRUE,""))</f>
        <v/>
      </c>
      <c r="S52" s="20" t="str" cm="1">
        <f t="array" ref="S52">IF(COUNTIF($M$3:$X51,TRUE)&gt;0,"",IF(SUM(--(($AZ$8:$BD$8="FREE")+(COUNTIF($J$3:$J52,$AZ$8:$BD$8)&gt;0)&gt;0))=5,TRUE,""))</f>
        <v/>
      </c>
      <c r="T52" s="20" t="str" cm="1">
        <f t="array" ref="T52">IF(COUNTIF($M$3:$X51,TRUE)&gt;0,"",IF(SUM(--(($AZ$9:$BD$9="FREE")+(COUNTIF($J$3:$J52,$AZ$9:$BD$9)&gt;0)&gt;0))=5,TRUE,""))</f>
        <v/>
      </c>
      <c r="U52" s="20" t="str" cm="1">
        <f t="array" ref="U52">IF(COUNTIF($M$3:$X51,TRUE)&gt;0,"",IF(SUM(--(($AZ$10:$BD$10="FREE")+(COUNTIF($J$3:$J52,$AZ$10:$BD$10)&gt;0)&gt;0))=5,TRUE,""))</f>
        <v/>
      </c>
      <c r="V52" s="20" t="str" cm="1">
        <f t="array" ref="V52">IF(COUNTIF($M$3:$X51,TRUE)&gt;0,"",IF(SUM(--(($AZ$11:$BD$11="FREE")+(COUNTIF($J$3:$J52,$AZ$11:$BD$11)&gt;0)&gt;0))=5,TRUE,""))</f>
        <v/>
      </c>
      <c r="W52" t="str" cm="1">
        <f t="array" ref="W52">IF(COUNTIF($M$3:$X51,TRUE)&gt;0,"",IF(SUM(--((CHOOSE({1,2,3,4,5},$AZ$7,$BA$8,$BB$9,$BC$10,$BD$11)="FREE")+(COUNTIF($J$3:$J52,CHOOSE({1,2,3,4,5},$AZ$7,$BA$8,$BB$9,$BC$10,$BD$11))&gt;0)&gt;0))=5,TRUE,""))</f>
        <v/>
      </c>
      <c r="X52" t="str" cm="1">
        <f t="array" ref="X52">IF(COUNTIF($M$3:$X51,TRUE)&gt;0,"",IF(SUM(--((CHOOSE({1,2,3,4,5},$BD$7,$BC$8,$BB$9,$BA$10,$AZ$11)="FREE")+(COUNTIF($J$3:$J52,CHOOSE({1,2,3,4,5},$BD$7,$BC$8,$BB$9,$BA$10,$AZ$11))&gt;0)&gt;0))=5,TRUE,""))</f>
        <v/>
      </c>
      <c r="Y52" s="20" t="str" cm="1">
        <f t="array" ref="Y52">IF(COUNTIF($Y$3:$AJ51,TRUE)&gt;0,"",IF(SUM(--((AZ$21:AZ$25="FREE")+(COUNTIF($J$3:$J52,AZ$21:AZ$25)&gt;0)&gt;0))=5,TRUE,""))</f>
        <v/>
      </c>
      <c r="Z52" s="20" t="str" cm="1">
        <f t="array" ref="Z52">IF(COUNTIF($Y$3:$AJ51,TRUE)&gt;0,"",IF(SUM(--((BA$21:BA$25="FREE")+(COUNTIF($J$3:$J52,BA$21:BA$25)&gt;0)&gt;0))=5,TRUE,""))</f>
        <v/>
      </c>
      <c r="AA52" s="20" t="str" cm="1">
        <f t="array" ref="AA52">IF(COUNTIF($Y$3:$AJ51,TRUE)&gt;0,"",IF(SUM(--((BB$21:BB$25="FREE")+(COUNTIF($J$3:$J52,BB$21:BB$25)&gt;0)&gt;0))=5,TRUE,""))</f>
        <v/>
      </c>
      <c r="AB52" s="20" t="str" cm="1">
        <f t="array" ref="AB52">IF(COUNTIF($Y$3:$AJ51,TRUE)&gt;0,"",IF(SUM(--((BC$21:BC$25="FREE")+(COUNTIF($J$3:$J52,BC$21:BC$25)&gt;0)&gt;0))=5,TRUE,""))</f>
        <v/>
      </c>
      <c r="AC52" s="20" t="str" cm="1">
        <f t="array" ref="AC52">IF(COUNTIF($Y$3:$AJ51,TRUE)&gt;0,"",IF(SUM(--((BD$21:BD$25="FREE")+(COUNTIF($J$3:$J52,BD$21:BD$25)&gt;0)&gt;0))=5,TRUE,""))</f>
        <v/>
      </c>
      <c r="AD52" s="20" t="str" cm="1">
        <f t="array" ref="AD52">IF(COUNTIF($Y$3:$AJ51,TRUE)&gt;0,"",IF(SUM(--(($AZ$21:$BD$21="FREE")+(COUNTIF($J$3:$J52,$AZ$21:$BD$21)&gt;0)&gt;0))=5,TRUE,""))</f>
        <v/>
      </c>
      <c r="AE52" s="20" t="str" cm="1">
        <f t="array" ref="AE52">IF(COUNTIF($Y$3:$AJ51,TRUE)&gt;0,"",IF(SUM(--(($AZ$22:$BD$22="FREE")+(COUNTIF($J$3:$J52,$AZ$22:$BD$22)&gt;0)&gt;0))=5,TRUE,""))</f>
        <v/>
      </c>
      <c r="AF52" s="20" t="str" cm="1">
        <f t="array" ref="AF52">IF(COUNTIF($Y$3:$AJ51,TRUE)&gt;0,"",IF(SUM(--(($AZ$23:$BD$23="FREE")+(COUNTIF($J$3:$J52,$AZ$23:$BD$23)&gt;0)&gt;0))=5,TRUE,""))</f>
        <v/>
      </c>
      <c r="AG52" s="20" t="str" cm="1">
        <f t="array" ref="AG52">IF(COUNTIF($Y$3:$AJ51,TRUE)&gt;0,"",IF(SUM(--(($AZ$24:$BD$24="FREE")+(COUNTIF($J$3:$J52,$AZ$24:$BD$24)&gt;0)&gt;0))=5,TRUE,""))</f>
        <v/>
      </c>
      <c r="AH52" s="20" t="str" cm="1">
        <f t="array" ref="AH52">IF(COUNTIF($Y$3:$AJ51,TRUE)&gt;0,"",IF(SUM(--(($AZ$25:$BD$25="FREE")+(COUNTIF($J$3:$J52,$AZ$25:$BD$25)&gt;0)&gt;0))=5,TRUE,""))</f>
        <v/>
      </c>
      <c r="AI52" t="str" cm="1">
        <f t="array" ref="AI52">IF(COUNTIF($Y$3:$AJ51,TRUE)&gt;0,"",IF(SUM(--((CHOOSE({1,2,3,4,5},$AZ$21,$BA$22,$BB$23,$BC$24,$BD$25)="FREE")+(COUNTIF($J$3:$J52,CHOOSE({1,2,3,4,5},$AZ$21,$BA$22,$BB$23,$BC$24,$BD$25))&gt;0)&gt;0))=5,TRUE,""))</f>
        <v/>
      </c>
      <c r="AJ52" t="str" cm="1">
        <f t="array" ref="AJ52">IF(COUNTIF($Y$3:$AJ51,TRUE)&gt;0,"",IF(SUM(--((CHOOSE({1,2,3,4,5},$BD$21,$BC$22,$BB$23,$BA$24,$AZ$25)="FREE")+(COUNTIF($J$3:$J52,CHOOSE({1,2,3,4,5},$BD$21,$BC$22,$BB$23,$BA$24,$AZ$25))&gt;0)&gt;0))=5,TRUE,""))</f>
        <v/>
      </c>
      <c r="AK52" s="20" t="str" cm="1">
        <f t="array" ref="AK52">IF(COUNTIF($AK$3:$AV51,TRUE)&gt;0,"",IF(SUM(--((AZ$35:AZ$39="FREE")+(COUNTIF($J$3:$J52,AZ$35:AZ$39)&gt;0)&gt;0))=5,TRUE,""))</f>
        <v/>
      </c>
      <c r="AL52" s="20" t="str" cm="1">
        <f t="array" ref="AL52">IF(COUNTIF($AK$3:$AV51,TRUE)&gt;0,"",IF(SUM(--((BA$35:BA$39="FREE")+(COUNTIF($J$3:$J52,BA$35:BA$39)&gt;0)&gt;0))=5,TRUE,""))</f>
        <v/>
      </c>
      <c r="AM52" s="20" t="str" cm="1">
        <f t="array" ref="AM52">IF(COUNTIF($AK$3:$AV51,TRUE)&gt;0,"",IF(SUM(--((BB$35:BB$39="FREE")+(COUNTIF($J$3:$J52,BB$35:BB$39)&gt;0)&gt;0))=5,TRUE,""))</f>
        <v/>
      </c>
      <c r="AN52" s="20" t="str" cm="1">
        <f t="array" ref="AN52">IF(COUNTIF($AK$3:$AV51,TRUE)&gt;0,"",IF(SUM(--((BC$35:BC$39="FREE")+(COUNTIF($J$3:$J52,BC$35:BC$39)&gt;0)&gt;0))=5,TRUE,""))</f>
        <v/>
      </c>
      <c r="AO52" s="20" t="str" cm="1">
        <f t="array" ref="AO52">IF(COUNTIF($AK$3:$AV51,TRUE)&gt;0,"",IF(SUM(--((BD$35:BD$39="FREE")+(COUNTIF($J$3:$J52,BD$35:BD$39)&gt;0)&gt;0))=5,TRUE,""))</f>
        <v/>
      </c>
      <c r="AP52" s="20" t="str" cm="1">
        <f t="array" ref="AP52">IF(COUNTIF($AK$3:$AV51,TRUE)&gt;0,"",IF(SUM(--(($AZ$35:$BD$35="FREE")+(COUNTIF($J$3:$J52,$AZ$35:$BD$35)&gt;0)&gt;0))=5,TRUE,""))</f>
        <v/>
      </c>
      <c r="AQ52" s="20" t="str" cm="1">
        <f t="array" ref="AQ52">IF(COUNTIF($AK$3:$AV51,TRUE)&gt;0,"",IF(SUM(--(($AZ$36:$BD$36="FREE")+(COUNTIF($J$3:$J52,$AZ$36:$BD$36)&gt;0)&gt;0))=5,TRUE,""))</f>
        <v/>
      </c>
      <c r="AR52" s="20" t="str" cm="1">
        <f t="array" ref="AR52">IF(COUNTIF($AK$3:$AV51,TRUE)&gt;0,"",IF(SUM(--(($AZ$37:$BD$37="FREE")+(COUNTIF($J$3:$J52,$AZ$37:$BD$37)&gt;0)&gt;0))=5,TRUE,""))</f>
        <v/>
      </c>
      <c r="AS52" s="20" t="str" cm="1">
        <f t="array" ref="AS52">IF(COUNTIF($AK$3:$AV51,TRUE)&gt;0,"",IF(SUM(--(($AZ$38:$BD$38="FREE")+(COUNTIF($J$3:$J52,$AZ$38:$BD$38)&gt;0)&gt;0))=5,TRUE,""))</f>
        <v/>
      </c>
      <c r="AT52" s="20" t="str" cm="1">
        <f t="array" ref="AT52">IF(COUNTIF($AK$3:$AV51,TRUE)&gt;0,"",IF(SUM(--(($AZ$39:$BD$39="FREE")+(COUNTIF($J$3:$J52,$AZ$39:$BD$39)&gt;0)&gt;0))=5,TRUE,""))</f>
        <v/>
      </c>
      <c r="AU52" t="str" cm="1">
        <f t="array" ref="AU52">IF(COUNTIF($AK$3:$AV51,TRUE)&gt;0,"",IF(SUM(--((CHOOSE({1,2,3,4,5},$AZ$35,$BA$36,$BB$37,$BC$38,$BD$39)="FREE")+(COUNTIF($J$3:$J52,CHOOSE({1,2,3,4,5},$AZ$35,$BA$36,$BB$37,$BC$38,$BD$39))&gt;0)&gt;0))=5,TRUE,""))</f>
        <v/>
      </c>
      <c r="AV52" t="str" cm="1">
        <f t="array" ref="AV52">IF(COUNTIF($AK$3:$AV51,TRUE)&gt;0,"",IF(SUM(--((CHOOSE({1,2,3,4,5},$BD$35,$BC$36,$BB$37,$BA$38,$AZ$39)="FREE")+(COUNTIF($J$3:$J52,CHOOSE({1,2,3,4,5},$BD$35,$BC$36,$BB$37,$BA$38,$AZ$39))&gt;0)&gt;0))=5,TRUE,""))</f>
        <v/>
      </c>
      <c r="BJ52" t="e">
        <f>_xlfn.IFNA(IF(_xlfn.XLOOKUP($A$1&amp;"-"&amp;A52,#REF!,#REF!)="D","D",""),"")</f>
        <v>#REF!</v>
      </c>
      <c r="BK52" t="str">
        <f>IF(BL52="DP","Duplicate Bonus",IF(BJ52="","",_xlfn.IFNA(_xlfn.XLOOKUP($A$1&amp;"-"&amp;A52,#REF!,#REF!),"")))</f>
        <v>Duplicate Bonus</v>
      </c>
      <c r="BL52" t="str">
        <f t="shared" si="5"/>
        <v>DP</v>
      </c>
      <c r="BN52" t="str">
        <f>IF(BM52="","","D"&amp;COUNTIF($BM$3:BM52,"D"))</f>
        <v/>
      </c>
    </row>
    <row r="53" spans="1:66" x14ac:dyDescent="0.25">
      <c r="A53">
        <v>51</v>
      </c>
      <c r="B53">
        <f>ScoreHelper!C66</f>
        <v>0</v>
      </c>
      <c r="C53">
        <f t="shared" si="3"/>
        <v>0</v>
      </c>
      <c r="D53">
        <f t="shared" ref="D53" si="13">A53</f>
        <v>51</v>
      </c>
      <c r="E53" t="str">
        <f>IF(C53="","",IF(COUNTIF($C$3:C53,C53)&gt;1,"",C53))</f>
        <v/>
      </c>
      <c r="F53">
        <v>51</v>
      </c>
      <c r="G53" t="str">
        <f t="shared" ref="G53" si="14">_xlfn.IFNA(_xlfn.XLOOKUP(F53,$D$3:$D$50,$E$3:$E$50),"")</f>
        <v/>
      </c>
      <c r="H53" t="str">
        <f>IF(G53="","",COUNTIF($G$3:G53,"?*"))</f>
        <v/>
      </c>
      <c r="I53">
        <v>51</v>
      </c>
      <c r="J53" t="str">
        <f t="shared" ref="J53" si="15">_xlfn.IFNA(_xlfn.XLOOKUP(I53,$H$3:$H$54,$G$3:$G$54),"")</f>
        <v/>
      </c>
      <c r="K53" t="str">
        <f t="shared" ref="K53" si="16">IF(J53="","",_xlfn.IFNA(_xlfn.XLOOKUP(J53,$E$3:$E$54,$D$3:$D$54),""))</f>
        <v/>
      </c>
      <c r="L53" t="str">
        <f>IF(J53="","",_xlfn.IFNA(_xlfn.XLOOKUP(J53,Bonuses!$A$3:$A$54,Bonuses!$H$3:$H$54),""))</f>
        <v/>
      </c>
      <c r="M53" s="20" t="str" cm="1">
        <f t="array" ref="M53">IF(COUNTIF($M$3:$X52,TRUE)&gt;0,"",IF(SUM(--((AZ$7:AZ$11="FREE")+(COUNTIF($J$3:$J53,AZ$7:AZ$11)&gt;0)&gt;0))=5,TRUE,""))</f>
        <v/>
      </c>
      <c r="N53" s="20" t="str" cm="1">
        <f t="array" ref="N53">IF(COUNTIF($M$3:$X52,TRUE)&gt;0,"",IF(SUM(--((BA$7:BA$11="FREE")+(COUNTIF($J$3:$J53,BA$7:BA$11)&gt;0)&gt;0))=5,TRUE,""))</f>
        <v/>
      </c>
      <c r="O53" s="20" t="str" cm="1">
        <f t="array" ref="O53">IF(COUNTIF($M$3:$X52,TRUE)&gt;0,"",IF(SUM(--((BB$7:BB$11="FREE")+(COUNTIF($J$3:$J53,BB$7:BB$11)&gt;0)&gt;0))=5,TRUE,""))</f>
        <v/>
      </c>
      <c r="P53" s="20" t="str" cm="1">
        <f t="array" ref="P53">IF(COUNTIF($M$3:$X52,TRUE)&gt;0,"",IF(SUM(--((BC$7:BC$11="FREE")+(COUNTIF($J$3:$J53,BC$7:BC$11)&gt;0)&gt;0))=5,TRUE,""))</f>
        <v/>
      </c>
      <c r="Q53" s="20" t="str" cm="1">
        <f t="array" ref="Q53">IF(COUNTIF($M$3:$X52,TRUE)&gt;0,"",IF(SUM(--((BD$7:BD$11="FREE")+(COUNTIF($J$3:$J53,BD$7:BD$11)&gt;0)&gt;0))=5,TRUE,""))</f>
        <v/>
      </c>
      <c r="R53" s="20" t="str" cm="1">
        <f t="array" ref="R53">IF(COUNTIF($M$3:$X52,TRUE)&gt;0,"",IF(SUM(--(($AZ$7:$BD$7="FREE")+(COUNTIF($J$3:$J53,$AZ$7:$BD$7)&gt;0)&gt;0))=5,TRUE,""))</f>
        <v/>
      </c>
      <c r="S53" s="20" t="str" cm="1">
        <f t="array" ref="S53">IF(COUNTIF($M$3:$X52,TRUE)&gt;0,"",IF(SUM(--(($AZ$8:$BD$8="FREE")+(COUNTIF($J$3:$J53,$AZ$8:$BD$8)&gt;0)&gt;0))=5,TRUE,""))</f>
        <v/>
      </c>
      <c r="T53" s="20" t="str" cm="1">
        <f t="array" ref="T53">IF(COUNTIF($M$3:$X52,TRUE)&gt;0,"",IF(SUM(--(($AZ$9:$BD$9="FREE")+(COUNTIF($J$3:$J53,$AZ$9:$BD$9)&gt;0)&gt;0))=5,TRUE,""))</f>
        <v/>
      </c>
      <c r="U53" s="20" t="str" cm="1">
        <f t="array" ref="U53">IF(COUNTIF($M$3:$X52,TRUE)&gt;0,"",IF(SUM(--(($AZ$10:$BD$10="FREE")+(COUNTIF($J$3:$J53,$AZ$10:$BD$10)&gt;0)&gt;0))=5,TRUE,""))</f>
        <v/>
      </c>
      <c r="V53" s="20" t="str" cm="1">
        <f t="array" ref="V53">IF(COUNTIF($M$3:$X52,TRUE)&gt;0,"",IF(SUM(--(($AZ$11:$BD$11="FREE")+(COUNTIF($J$3:$J53,$AZ$11:$BD$11)&gt;0)&gt;0))=5,TRUE,""))</f>
        <v/>
      </c>
      <c r="W53" t="str" cm="1">
        <f t="array" ref="W53">IF(COUNTIF($M$3:$X52,TRUE)&gt;0,"",IF(SUM(--((CHOOSE({1,2,3,4,5},$AZ$7,$BA$8,$BB$9,$BC$10,$BD$11)="FREE")+(COUNTIF($J$3:$J53,CHOOSE({1,2,3,4,5},$AZ$7,$BA$8,$BB$9,$BC$10,$BD$11))&gt;0)&gt;0))=5,TRUE,""))</f>
        <v/>
      </c>
      <c r="X53" t="str" cm="1">
        <f t="array" ref="X53">IF(COUNTIF($M$3:$X52,TRUE)&gt;0,"",IF(SUM(--((CHOOSE({1,2,3,4,5},$BD$7,$BC$8,$BB$9,$BA$10,$AZ$11)="FREE")+(COUNTIF($B$3:$B$101,CHOOSE({1,2,3,4,5},$BD$7,$BC$8,$BB$9,$BA$10,$AZ$11))&gt;0)&gt;0))=5,TRUE,""))</f>
        <v/>
      </c>
      <c r="Y53" s="20" t="str" cm="1">
        <f t="array" ref="Y53">IF(COUNTIF($Y$3:$AJ52,TRUE)&gt;0,"",IF(SUM(--((AZ$21:AZ$25="FREE")+(COUNTIF($J$3:$J53,AZ$21:AZ$25)&gt;0)&gt;0))=5,TRUE,""))</f>
        <v/>
      </c>
      <c r="Z53" s="20" t="str" cm="1">
        <f t="array" ref="Z53">IF(COUNTIF($Y$3:$AJ52,TRUE)&gt;0,"",IF(SUM(--((BA$21:BA$25="FREE")+(COUNTIF($J$3:$J53,BA$21:BA$25)&gt;0)&gt;0))=5,TRUE,""))</f>
        <v/>
      </c>
      <c r="AA53" s="20" t="str" cm="1">
        <f t="array" ref="AA53">IF(COUNTIF($Y$3:$AJ52,TRUE)&gt;0,"",IF(SUM(--((BB$21:BB$25="FREE")+(COUNTIF($J$3:$J53,BB$21:BB$25)&gt;0)&gt;0))=5,TRUE,""))</f>
        <v/>
      </c>
      <c r="AB53" s="20" t="str" cm="1">
        <f t="array" ref="AB53">IF(COUNTIF($Y$3:$AJ52,TRUE)&gt;0,"",IF(SUM(--((BC$21:BC$25="FREE")+(COUNTIF($J$3:$J53,BC$21:BC$25)&gt;0)&gt;0))=5,TRUE,""))</f>
        <v/>
      </c>
      <c r="AC53" s="20" t="str" cm="1">
        <f t="array" ref="AC53">IF(COUNTIF($Y$3:$AJ52,TRUE)&gt;0,"",IF(SUM(--((BD$21:BD$25="FREE")+(COUNTIF($J$3:$J53,BD$21:BD$25)&gt;0)&gt;0))=5,TRUE,""))</f>
        <v/>
      </c>
      <c r="AD53" s="20" t="str" cm="1">
        <f t="array" ref="AD53">IF(COUNTIF($Y$3:$AJ52,TRUE)&gt;0,"",IF(SUM(--(($AZ$21:$BD$21="FREE")+(COUNTIF($J$3:$J53,$AZ$21:$BD$21)&gt;0)&gt;0))=5,TRUE,""))</f>
        <v/>
      </c>
      <c r="AE53" s="20" t="str" cm="1">
        <f t="array" ref="AE53">IF(COUNTIF($Y$3:$AJ52,TRUE)&gt;0,"",IF(SUM(--(($AZ$22:$BD$22="FREE")+(COUNTIF($J$3:$J53,$AZ$22:$BD$22)&gt;0)&gt;0))=5,TRUE,""))</f>
        <v/>
      </c>
      <c r="AF53" s="20" t="str" cm="1">
        <f t="array" ref="AF53">IF(COUNTIF($Y$3:$AJ52,TRUE)&gt;0,"",IF(SUM(--(($AZ$23:$BD$23="FREE")+(COUNTIF($J$3:$J53,$AZ$23:$BD$23)&gt;0)&gt;0))=5,TRUE,""))</f>
        <v/>
      </c>
      <c r="AG53" s="20" t="str" cm="1">
        <f t="array" ref="AG53">IF(COUNTIF($Y$3:$AJ52,TRUE)&gt;0,"",IF(SUM(--(($AZ$24:$BD$24="FREE")+(COUNTIF($J$3:$J53,$AZ$24:$BD$24)&gt;0)&gt;0))=5,TRUE,""))</f>
        <v/>
      </c>
      <c r="AH53" s="20" t="str" cm="1">
        <f t="array" ref="AH53">IF(COUNTIF($Y$3:$AJ52,TRUE)&gt;0,"",IF(SUM(--(($AZ$25:$BD$25="FREE")+(COUNTIF($J$3:$J53,$AZ$25:$BD$25)&gt;0)&gt;0))=5,TRUE,""))</f>
        <v/>
      </c>
      <c r="AI53" t="str" cm="1">
        <f t="array" ref="AI53">IF(COUNTIF($Y$3:$AJ52,TRUE)&gt;0,"",IF(SUM(--((CHOOSE({1,2,3,4,5},$AZ$21,$BA$22,$BB$23,$BC$24,$BD$25)="FREE")+(COUNTIF($J$3:$J53,CHOOSE({1,2,3,4,5},$AZ$21,$BA$22,$BB$23,$BC$24,$BD$25))&gt;0)&gt;0))=5,TRUE,""))</f>
        <v/>
      </c>
      <c r="AJ53" t="str" cm="1">
        <f t="array" ref="AJ53">IF(COUNTIF($Y$3:$AJ52,TRUE)&gt;0,"",IF(SUM(--((CHOOSE({1,2,3,4,5},$BD$21,$BC$22,$BB$23,$BA$24,$AZ$25)="FREE")+(COUNTIF($J$3:$J53,CHOOSE({1,2,3,4,5},$BD$21,$BC$22,$BB$23,$BA$24,$AZ$25))&gt;0)&gt;0))=5,TRUE,""))</f>
        <v/>
      </c>
      <c r="AK53" s="20" t="str" cm="1">
        <f t="array" ref="AK53">IF(COUNTIF($AK$3:$AV52,TRUE)&gt;0,"",IF(SUM(--((AZ$35:AZ$39="FREE")+(COUNTIF($J$3:$J53,AZ$35:AZ$39)&gt;0)&gt;0))=5,TRUE,""))</f>
        <v/>
      </c>
      <c r="AL53" s="20" t="str" cm="1">
        <f t="array" ref="AL53">IF(COUNTIF($AK$3:$AV52,TRUE)&gt;0,"",IF(SUM(--((BA$35:BA$39="FREE")+(COUNTIF($J$3:$J53,BA$35:BA$39)&gt;0)&gt;0))=5,TRUE,""))</f>
        <v/>
      </c>
      <c r="AM53" s="20" t="str" cm="1">
        <f t="array" ref="AM53">IF(COUNTIF($AK$3:$AV52,TRUE)&gt;0,"",IF(SUM(--((BB$35:BB$39="FREE")+(COUNTIF($J$3:$J53,BB$35:BB$39)&gt;0)&gt;0))=5,TRUE,""))</f>
        <v/>
      </c>
      <c r="AN53" s="20" t="str" cm="1">
        <f t="array" ref="AN53">IF(COUNTIF($AK$3:$AV52,TRUE)&gt;0,"",IF(SUM(--((BC$35:BC$39="FREE")+(COUNTIF($J$3:$J53,BC$35:BC$39)&gt;0)&gt;0))=5,TRUE,""))</f>
        <v/>
      </c>
      <c r="AO53" s="20" t="str" cm="1">
        <f t="array" ref="AO53">IF(COUNTIF($AK$3:$AV52,TRUE)&gt;0,"",IF(SUM(--((BD$35:BD$39="FREE")+(COUNTIF($J$3:$J53,BD$35:BD$39)&gt;0)&gt;0))=5,TRUE,""))</f>
        <v/>
      </c>
      <c r="AP53" s="20" t="str" cm="1">
        <f t="array" ref="AP53">IF(COUNTIF($AK$3:$AV52,TRUE)&gt;0,"",IF(SUM(--(($AZ$35:$BD$35="FREE")+(COUNTIF($J$3:$J53,$AZ$35:$BD$35)&gt;0)&gt;0))=5,TRUE,""))</f>
        <v/>
      </c>
      <c r="AQ53" s="20" t="str" cm="1">
        <f t="array" ref="AQ53">IF(COUNTIF($AK$3:$AV52,TRUE)&gt;0,"",IF(SUM(--(($AZ$36:$BD$36="FREE")+(COUNTIF($J$3:$J53,$AZ$36:$BD$36)&gt;0)&gt;0))=5,TRUE,""))</f>
        <v/>
      </c>
      <c r="AR53" s="20" t="str" cm="1">
        <f t="array" ref="AR53">IF(COUNTIF($AK$3:$AV52,TRUE)&gt;0,"",IF(SUM(--(($AZ$37:$BD$37="FREE")+(COUNTIF($J$3:$J53,$AZ$37:$BD$37)&gt;0)&gt;0))=5,TRUE,""))</f>
        <v/>
      </c>
      <c r="AS53" s="20" t="str" cm="1">
        <f t="array" ref="AS53">IF(COUNTIF($AK$3:$AV52,TRUE)&gt;0,"",IF(SUM(--(($AZ$38:$BD$38="FREE")+(COUNTIF($J$3:$J53,$AZ$38:$BD$38)&gt;0)&gt;0))=5,TRUE,""))</f>
        <v/>
      </c>
      <c r="AT53" s="20" t="str" cm="1">
        <f t="array" ref="AT53">IF(COUNTIF($AK$3:$AV52,TRUE)&gt;0,"",IF(SUM(--(($AZ$39:$BD$39="FREE")+(COUNTIF($J$3:$J53,$AZ$39:$BD$39)&gt;0)&gt;0))=5,TRUE,""))</f>
        <v/>
      </c>
      <c r="AU53" t="str" cm="1">
        <f t="array" ref="AU53">IF(COUNTIF($AK$3:$AV52,TRUE)&gt;0,"",IF(SUM(--((CHOOSE({1,2,3,4,5},$AZ$35,$BA$36,$BB$37,$BC$38,$BD$39)="FREE")+(COUNTIF($J$3:$J53,CHOOSE({1,2,3,4,5},$AZ$35,$BA$36,$BB$37,$BC$38,$BD$39))&gt;0)&gt;0))=5,TRUE,""))</f>
        <v/>
      </c>
      <c r="AV53" t="str" cm="1">
        <f t="array" ref="AV53">IF(COUNTIF($AK$3:$AV52,TRUE)&gt;0,"",IF(SUM(--((CHOOSE({1,2,3,4,5},$BD$35,$BC$36,$BB$37,$BA$38,$AZ$39)="FREE")+(COUNTIF($J$3:$J53,CHOOSE({1,2,3,4,5},$BD$35,$BC$36,$BB$37,$BA$38,$AZ$39))&gt;0)&gt;0))=5,TRUE,""))</f>
        <v/>
      </c>
      <c r="BJ53" t="e">
        <f>_xlfn.IFNA(IF(_xlfn.XLOOKUP($A$1&amp;"-"&amp;A53,#REF!,#REF!)="D","D",""),"")</f>
        <v>#REF!</v>
      </c>
      <c r="BK53" t="str">
        <f>IF(BL53="DP","Duplicate Bonus",IF(BJ53="","",_xlfn.IFNA(_xlfn.XLOOKUP($A$1&amp;"-"&amp;A53,#REF!,#REF!),"")))</f>
        <v>Duplicate Bonus</v>
      </c>
      <c r="BL53" t="str">
        <f t="shared" si="5"/>
        <v>DP</v>
      </c>
      <c r="BN53" t="str">
        <f>IF(BM53="","","D"&amp;COUNTIF($BM$3:BM53,"D"))</f>
        <v/>
      </c>
    </row>
  </sheetData>
  <mergeCells count="1">
    <mergeCell ref="AZ28:BD28"/>
  </mergeCells>
  <phoneticPr fontId="2" type="noConversion"/>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1A4AAE6-2723-43FA-B3F3-663E4713E1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Bonuses</vt:lpstr>
      <vt:lpstr>ScoreHelper</vt:lpstr>
      <vt:lpstr>PACKET(1)</vt:lpstr>
    </vt:vector>
  </TitlesOfParts>
  <Company>City of Irving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Tong</dc:creator>
  <cp:lastModifiedBy>Paul Tong</cp:lastModifiedBy>
  <cp:lastPrinted>2026-07-29T16:09:07Z</cp:lastPrinted>
  <dcterms:created xsi:type="dcterms:W3CDTF">2026-07-28T18:11:35Z</dcterms:created>
  <dcterms:modified xsi:type="dcterms:W3CDTF">2026-09-17T21:50:23Z</dcterms:modified>
</cp:coreProperties>
</file>